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hickey/Documents/"/>
    </mc:Choice>
  </mc:AlternateContent>
  <xr:revisionPtr revIDLastSave="0" documentId="13_ncr:1_{E1445298-6509-F24B-B56D-5F9E7199DC78}" xr6:coauthVersionLast="47" xr6:coauthVersionMax="47" xr10:uidLastSave="{00000000-0000-0000-0000-000000000000}"/>
  <bookViews>
    <workbookView xWindow="0" yWindow="0" windowWidth="28800" windowHeight="18000" xr2:uid="{895C4A7C-562E-AB4A-9D99-BA0EFBA9E6EC}"/>
  </bookViews>
  <sheets>
    <sheet name="Workouts" sheetId="1" r:id="rId1"/>
    <sheet name="Master List" sheetId="2" r:id="rId2"/>
    <sheet name="Big 3" sheetId="3" r:id="rId3"/>
    <sheet name="Nutritio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4" l="1"/>
  <c r="E16" i="4"/>
  <c r="D16" i="4"/>
  <c r="C16" i="4"/>
  <c r="B16" i="4"/>
  <c r="E29" i="4"/>
  <c r="D29" i="4"/>
  <c r="C29" i="4"/>
  <c r="H10" i="1"/>
  <c r="H9" i="1"/>
  <c r="D3" i="3"/>
  <c r="I3" i="1"/>
  <c r="J3" i="1" s="1"/>
  <c r="G65" i="1"/>
  <c r="G64" i="1"/>
  <c r="I70" i="1"/>
  <c r="H68" i="1"/>
  <c r="G68" i="1"/>
  <c r="I67" i="1"/>
  <c r="H67" i="1"/>
  <c r="H65" i="1"/>
  <c r="I64" i="1"/>
  <c r="H63" i="1"/>
  <c r="I63" i="1" s="1"/>
  <c r="G63" i="1"/>
  <c r="I37" i="1"/>
  <c r="G35" i="1"/>
  <c r="I34" i="1"/>
  <c r="H34" i="1"/>
  <c r="G32" i="1"/>
  <c r="I31" i="1"/>
  <c r="G31" i="1"/>
  <c r="H30" i="1"/>
  <c r="I30" i="1" s="1"/>
  <c r="G30" i="1"/>
  <c r="G55" i="1"/>
  <c r="H54" i="1"/>
  <c r="I54" i="1" s="1"/>
  <c r="G54" i="1"/>
  <c r="I58" i="1"/>
  <c r="H57" i="1"/>
  <c r="I57" i="1" s="1"/>
  <c r="G57" i="1"/>
  <c r="H56" i="1"/>
  <c r="I56" i="1" s="1"/>
  <c r="G56" i="1"/>
  <c r="I25" i="1"/>
  <c r="G24" i="1"/>
  <c r="H23" i="1"/>
  <c r="I23" i="1" s="1"/>
  <c r="H22" i="1"/>
  <c r="I22" i="1" s="1"/>
  <c r="G23" i="1"/>
  <c r="G21" i="1"/>
  <c r="H24" i="1"/>
  <c r="I24" i="1" s="1"/>
  <c r="G22" i="1"/>
  <c r="G42" i="1"/>
  <c r="I50" i="1"/>
  <c r="F50" i="1"/>
  <c r="G49" i="1"/>
  <c r="F49" i="1"/>
  <c r="H47" i="1"/>
  <c r="I47" i="1" s="1"/>
  <c r="G47" i="1"/>
  <c r="F47" i="1"/>
  <c r="G46" i="1"/>
  <c r="F46" i="1"/>
  <c r="G45" i="1"/>
  <c r="F45" i="1"/>
  <c r="H43" i="1"/>
  <c r="I43" i="1" s="1"/>
  <c r="G43" i="1"/>
  <c r="H42" i="1"/>
  <c r="I42" i="1" s="1"/>
  <c r="H41" i="1"/>
  <c r="I41" i="1" s="1"/>
  <c r="G41" i="1"/>
  <c r="I17" i="1"/>
  <c r="G16" i="1"/>
  <c r="F17" i="1"/>
  <c r="F16" i="1"/>
  <c r="H14" i="1"/>
  <c r="I14" i="1" s="1"/>
  <c r="F13" i="1"/>
  <c r="F12" i="1"/>
  <c r="G13" i="1"/>
  <c r="G12" i="1"/>
  <c r="G14" i="1"/>
  <c r="G9" i="1"/>
  <c r="F14" i="1"/>
  <c r="I10" i="1"/>
  <c r="I9" i="1"/>
  <c r="G10" i="1"/>
  <c r="G8" i="1"/>
  <c r="H8" i="1"/>
  <c r="I8" i="1" s="1"/>
  <c r="H16" i="1"/>
  <c r="A60" i="1"/>
  <c r="A51" i="1"/>
  <c r="I4" i="1"/>
  <c r="J4" i="1" s="1"/>
  <c r="I2" i="1"/>
  <c r="H2" i="1" s="1"/>
  <c r="H35" i="1"/>
  <c r="H32" i="1"/>
  <c r="E3" i="3"/>
  <c r="C3" i="3"/>
  <c r="A5" i="1"/>
  <c r="A38" i="1"/>
  <c r="A27" i="1"/>
  <c r="A18" i="1"/>
  <c r="H4" i="1" l="1"/>
  <c r="H3" i="1"/>
  <c r="J2" i="1"/>
</calcChain>
</file>

<file path=xl/sharedStrings.xml><?xml version="1.0" encoding="utf-8"?>
<sst xmlns="http://schemas.openxmlformats.org/spreadsheetml/2006/main" count="307" uniqueCount="96">
  <si>
    <t>Lift</t>
  </si>
  <si>
    <t>Category</t>
  </si>
  <si>
    <t>1RM</t>
  </si>
  <si>
    <t>5RM</t>
  </si>
  <si>
    <t>10RM</t>
  </si>
  <si>
    <t>Bench</t>
  </si>
  <si>
    <t>Upper</t>
  </si>
  <si>
    <t>Lower</t>
  </si>
  <si>
    <t>Deadlift</t>
  </si>
  <si>
    <t>Day 1</t>
  </si>
  <si>
    <t>#</t>
  </si>
  <si>
    <t>Sets</t>
  </si>
  <si>
    <t>Reps</t>
  </si>
  <si>
    <t>Day 2</t>
  </si>
  <si>
    <t>Day 3</t>
  </si>
  <si>
    <t>Day 4</t>
  </si>
  <si>
    <t>Exercise</t>
  </si>
  <si>
    <t>Bench Press</t>
  </si>
  <si>
    <t>Squats</t>
  </si>
  <si>
    <t>Front Raise</t>
  </si>
  <si>
    <t>Full Body</t>
  </si>
  <si>
    <t>Dips</t>
  </si>
  <si>
    <t>Body</t>
  </si>
  <si>
    <t>Step-Ups</t>
  </si>
  <si>
    <t>Arnold Press</t>
  </si>
  <si>
    <t>Iso Squat</t>
  </si>
  <si>
    <t>Jump Squats</t>
  </si>
  <si>
    <t>Horizontal Pull-Ups</t>
  </si>
  <si>
    <t>Floor Step-Ups</t>
  </si>
  <si>
    <t>Cross Hops</t>
  </si>
  <si>
    <t>Plate Circuit</t>
  </si>
  <si>
    <t>Name</t>
  </si>
  <si>
    <t>Column in Master</t>
  </si>
  <si>
    <t>Hamstring Press</t>
  </si>
  <si>
    <t>Plank</t>
  </si>
  <si>
    <t>Pull-Ups</t>
  </si>
  <si>
    <t>Shoulder Fly</t>
  </si>
  <si>
    <t>Pushup-Row-Row</t>
  </si>
  <si>
    <t>Hanging Leg Raise</t>
  </si>
  <si>
    <t>N/A</t>
  </si>
  <si>
    <t>Weight/Time</t>
  </si>
  <si>
    <t>%</t>
  </si>
  <si>
    <t>Core</t>
  </si>
  <si>
    <t>Complete all sets of each exercise before moving onto the next</t>
  </si>
  <si>
    <t>Week 1</t>
  </si>
  <si>
    <t>Paul</t>
  </si>
  <si>
    <t>Chest, Shoulders, &amp; Triceps 1</t>
  </si>
  <si>
    <t>Back &amp; Biceps 1</t>
  </si>
  <si>
    <t>Legs 1</t>
  </si>
  <si>
    <t>Day 5</t>
  </si>
  <si>
    <t>Day 6</t>
  </si>
  <si>
    <t>Legs 2</t>
  </si>
  <si>
    <t>Back &amp; Biceps 2</t>
  </si>
  <si>
    <t>Chest, Shoulders, &amp; Triceps 2</t>
  </si>
  <si>
    <t>Incline DB Bench Press</t>
  </si>
  <si>
    <t>Overhead Shoulder Press</t>
  </si>
  <si>
    <t>Standard: complete all sets of each exercise before moving onto the next</t>
  </si>
  <si>
    <t>Circuit: complete one set of each exercise,rest,  then repeat until all sets are completed</t>
  </si>
  <si>
    <t>Push-Ups</t>
  </si>
  <si>
    <t>Stomach Vacuum</t>
  </si>
  <si>
    <t>Wide Pull-Ups</t>
  </si>
  <si>
    <t>RP</t>
  </si>
  <si>
    <t>DB Bench Press</t>
  </si>
  <si>
    <t>DB Pull-Over</t>
  </si>
  <si>
    <t>DB Rows</t>
  </si>
  <si>
    <t>BB Curls</t>
  </si>
  <si>
    <t>Hammer Curls</t>
  </si>
  <si>
    <t>Banana</t>
  </si>
  <si>
    <t>V-Sits</t>
  </si>
  <si>
    <t>DB Curls</t>
  </si>
  <si>
    <t>Decline Curls</t>
  </si>
  <si>
    <t>DB Lunges</t>
  </si>
  <si>
    <t>Split Squats</t>
  </si>
  <si>
    <t>Hamstring Curls</t>
  </si>
  <si>
    <t>Cleans</t>
  </si>
  <si>
    <t>Tricep Extensions</t>
  </si>
  <si>
    <t>Standing Calf Raises</t>
  </si>
  <si>
    <t>Seated Calf Raises</t>
  </si>
  <si>
    <t>Notes</t>
  </si>
  <si>
    <t>Calories</t>
  </si>
  <si>
    <t>Protein</t>
  </si>
  <si>
    <t>Carbs</t>
  </si>
  <si>
    <t>Fat</t>
  </si>
  <si>
    <t>Breakfast</t>
  </si>
  <si>
    <t>Morning Snack</t>
  </si>
  <si>
    <t>Lunch</t>
  </si>
  <si>
    <t>Afternoon Snack</t>
  </si>
  <si>
    <t>Dinner</t>
  </si>
  <si>
    <t>Evening Snack</t>
  </si>
  <si>
    <t>Nutrition Guide</t>
  </si>
  <si>
    <t>Total</t>
  </si>
  <si>
    <t>Macro Calculator</t>
  </si>
  <si>
    <t>Remaining:</t>
  </si>
  <si>
    <t>Meal/Snack</t>
  </si>
  <si>
    <t>Zercher Squats</t>
  </si>
  <si>
    <t>5RM: Big 3 *DO NOT EDIT*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</si>
</sst>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28"/>
      <color theme="0"/>
      <name val="Garamond"/>
      <family val="1"/>
    </font>
    <font>
      <sz val="12"/>
      <color theme="0"/>
      <name val="Garamond"/>
      <family val="1"/>
    </font>
    <font>
      <sz val="12"/>
      <color theme="1"/>
      <name val="Garamond"/>
      <family val="1"/>
    </font>
    <font>
      <sz val="20"/>
      <color theme="0"/>
      <name val="Garamond"/>
      <family val="1"/>
    </font>
    <font>
      <b/>
      <sz val="14"/>
      <color theme="1"/>
      <name val="Garamond"/>
      <family val="1"/>
    </font>
    <font>
      <sz val="12"/>
      <color theme="0"/>
      <name val="Georgia"/>
      <family val="1"/>
    </font>
    <font>
      <sz val="12"/>
      <color rgb="FF000000"/>
      <name val="Garamond"/>
      <family val="1"/>
    </font>
    <font>
      <sz val="12"/>
      <color theme="1"/>
      <name val="Georgia"/>
      <family val="1"/>
    </font>
    <font>
      <sz val="16"/>
      <color theme="1"/>
      <name val="Garamond"/>
      <family val="1"/>
    </font>
    <font>
      <sz val="18"/>
      <color theme="1"/>
      <name val="Garamond"/>
      <family val="1"/>
    </font>
  </fonts>
  <fills count="14">
    <fill>
      <patternFill patternType="none"/>
    </fill>
    <fill>
      <patternFill patternType="gray125"/>
    </fill>
    <fill>
      <patternFill patternType="solid">
        <fgColor rgb="FF0726F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24FF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7" borderId="32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0" fillId="0" borderId="0" xfId="0" applyFill="1"/>
    <xf numFmtId="0" fontId="4" fillId="6" borderId="0" xfId="0" applyFont="1" applyFill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11" borderId="41" xfId="0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8" fillId="9" borderId="2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4" fillId="6" borderId="3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" fillId="8" borderId="16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3" fillId="10" borderId="30" xfId="0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7" borderId="32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11" borderId="32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/>
    </xf>
    <xf numFmtId="0" fontId="4" fillId="11" borderId="35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" fillId="12" borderId="36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0" fontId="2" fillId="12" borderId="52" xfId="0" applyFont="1" applyFill="1" applyBorder="1" applyAlignment="1">
      <alignment horizontal="center" vertical="center"/>
    </xf>
    <xf numFmtId="0" fontId="2" fillId="12" borderId="53" xfId="0" applyFont="1" applyFill="1" applyBorder="1" applyAlignment="1">
      <alignment horizontal="center" vertical="center"/>
    </xf>
    <xf numFmtId="0" fontId="2" fillId="12" borderId="54" xfId="0" applyFont="1" applyFill="1" applyBorder="1" applyAlignment="1">
      <alignment horizontal="center" vertical="center"/>
    </xf>
    <xf numFmtId="0" fontId="2" fillId="12" borderId="55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0" fontId="11" fillId="7" borderId="55" xfId="0" applyFont="1" applyFill="1" applyBorder="1" applyAlignment="1">
      <alignment horizontal="center" vertical="center"/>
    </xf>
    <xf numFmtId="0" fontId="11" fillId="7" borderId="56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13" borderId="57" xfId="0" applyFont="1" applyFill="1" applyBorder="1" applyAlignment="1">
      <alignment horizontal="center" vertical="center"/>
    </xf>
    <xf numFmtId="0" fontId="10" fillId="13" borderId="58" xfId="0" applyFont="1" applyFill="1" applyBorder="1" applyAlignment="1">
      <alignment horizontal="center" vertical="center"/>
    </xf>
    <xf numFmtId="0" fontId="10" fillId="13" borderId="5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72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B1A9-3CCC-204A-A709-217407C35872}">
  <dimension ref="A1:U70"/>
  <sheetViews>
    <sheetView tabSelected="1" zoomScale="114" workbookViewId="0">
      <selection activeCell="M10" sqref="M10"/>
    </sheetView>
  </sheetViews>
  <sheetFormatPr baseColWidth="10" defaultColWidth="10.83203125" defaultRowHeight="16" x14ac:dyDescent="0.2"/>
  <cols>
    <col min="1" max="6" width="10.83203125" style="63"/>
    <col min="7" max="7" width="11.6640625" style="63" customWidth="1"/>
    <col min="8" max="8" width="10.83203125" style="63"/>
    <col min="9" max="9" width="12.5" style="63" customWidth="1"/>
    <col min="10" max="16384" width="10.83203125" style="63"/>
  </cols>
  <sheetData>
    <row r="1" spans="1:21" ht="16" customHeight="1" x14ac:dyDescent="0.2">
      <c r="A1" s="55" t="s">
        <v>45</v>
      </c>
      <c r="B1" s="55"/>
      <c r="C1" s="55"/>
      <c r="D1" s="57" t="s">
        <v>44</v>
      </c>
      <c r="E1" s="57"/>
      <c r="F1" s="1" t="s">
        <v>0</v>
      </c>
      <c r="G1" s="1" t="s">
        <v>1</v>
      </c>
      <c r="H1" s="1" t="s">
        <v>2</v>
      </c>
      <c r="I1" s="1" t="s">
        <v>3</v>
      </c>
      <c r="J1" s="2" t="s">
        <v>4</v>
      </c>
      <c r="K1" s="24"/>
      <c r="L1" s="25"/>
      <c r="M1" s="25"/>
      <c r="N1" s="25"/>
      <c r="O1" s="25"/>
      <c r="P1" s="25"/>
      <c r="Q1" s="25"/>
      <c r="R1" s="25"/>
      <c r="S1" s="25"/>
      <c r="T1" s="25"/>
      <c r="U1" s="62"/>
    </row>
    <row r="2" spans="1:21" ht="16" customHeight="1" x14ac:dyDescent="0.2">
      <c r="A2" s="55"/>
      <c r="B2" s="55"/>
      <c r="C2" s="55"/>
      <c r="D2" s="57"/>
      <c r="E2" s="57"/>
      <c r="F2" s="3" t="s">
        <v>5</v>
      </c>
      <c r="G2" s="4" t="s">
        <v>6</v>
      </c>
      <c r="H2" s="23">
        <f>MROUND(1.5*I2,5)</f>
        <v>150</v>
      </c>
      <c r="I2" s="64">
        <f>IF($A$1="Paul",VLOOKUP("Bench Press",'Master List'!$1:$1048576,3,FALSE))</f>
        <v>100</v>
      </c>
      <c r="J2" s="5">
        <f>MROUND(0.75*I2,5)</f>
        <v>75</v>
      </c>
      <c r="K2" s="24"/>
      <c r="L2" s="25"/>
      <c r="M2" s="65"/>
      <c r="N2" s="25"/>
      <c r="O2" s="25"/>
      <c r="P2" s="25"/>
      <c r="Q2" s="25"/>
      <c r="R2" s="25"/>
      <c r="S2" s="25"/>
      <c r="T2" s="25"/>
    </row>
    <row r="3" spans="1:21" ht="16" customHeight="1" x14ac:dyDescent="0.2">
      <c r="A3" s="55"/>
      <c r="B3" s="55"/>
      <c r="C3" s="55"/>
      <c r="D3" s="57"/>
      <c r="E3" s="57"/>
      <c r="F3" s="6" t="s">
        <v>18</v>
      </c>
      <c r="G3" s="4" t="s">
        <v>7</v>
      </c>
      <c r="H3" s="23">
        <f>MROUND(1.5*I3,5)</f>
        <v>150</v>
      </c>
      <c r="I3" s="64">
        <f>IF($A$1="Paul",VLOOKUP("Squats",'Master List'!$1:$1048576,3,FALSE))</f>
        <v>100</v>
      </c>
      <c r="J3" s="5">
        <f t="shared" ref="J3:J4" si="0">MROUND(0.75*I3,5)</f>
        <v>75</v>
      </c>
      <c r="K3" s="66"/>
      <c r="L3" s="26"/>
      <c r="M3" s="26"/>
      <c r="N3" s="26"/>
      <c r="O3" s="26"/>
      <c r="P3" s="26"/>
      <c r="Q3" s="26"/>
      <c r="R3" s="26"/>
      <c r="S3" s="26"/>
      <c r="T3" s="26"/>
    </row>
    <row r="4" spans="1:21" ht="16" customHeight="1" x14ac:dyDescent="0.2">
      <c r="A4" s="56"/>
      <c r="B4" s="56"/>
      <c r="C4" s="56"/>
      <c r="D4" s="58"/>
      <c r="E4" s="58"/>
      <c r="F4" s="7" t="s">
        <v>8</v>
      </c>
      <c r="G4" s="8" t="s">
        <v>7</v>
      </c>
      <c r="H4" s="23">
        <f>MROUND(1.5*I4,5)</f>
        <v>150</v>
      </c>
      <c r="I4" s="67">
        <f>IF($A$1="Paul",VLOOKUP("Deadlift",'Master List'!$1:$1048576,3,FALSE))</f>
        <v>100</v>
      </c>
      <c r="J4" s="5">
        <f t="shared" si="0"/>
        <v>75</v>
      </c>
      <c r="K4" s="66"/>
      <c r="L4" s="26"/>
      <c r="M4" s="26"/>
      <c r="N4" s="26"/>
      <c r="O4" s="26"/>
      <c r="P4" s="26"/>
      <c r="Q4" s="26"/>
      <c r="R4" s="26"/>
      <c r="S4" s="26"/>
      <c r="T4" s="26"/>
    </row>
    <row r="5" spans="1:21" ht="16" customHeight="1" x14ac:dyDescent="0.2">
      <c r="A5" s="9" t="str">
        <f>$D$1</f>
        <v>Week 1</v>
      </c>
      <c r="B5" s="44" t="s">
        <v>9</v>
      </c>
      <c r="C5" s="45"/>
      <c r="D5" s="45"/>
      <c r="E5" s="46"/>
      <c r="F5" s="44" t="s">
        <v>46</v>
      </c>
      <c r="G5" s="45"/>
      <c r="H5" s="45"/>
      <c r="I5" s="52"/>
      <c r="J5" s="46"/>
      <c r="K5" s="68"/>
      <c r="L5" s="26"/>
      <c r="M5" s="26"/>
      <c r="N5" s="26"/>
      <c r="O5" s="26"/>
      <c r="P5" s="26"/>
      <c r="Q5" s="26"/>
      <c r="R5" s="26"/>
      <c r="S5" s="26"/>
      <c r="T5" s="26"/>
    </row>
    <row r="6" spans="1:21" x14ac:dyDescent="0.2">
      <c r="A6" s="10" t="s">
        <v>10</v>
      </c>
      <c r="B6" s="43" t="s">
        <v>0</v>
      </c>
      <c r="C6" s="43"/>
      <c r="D6" s="43" t="s">
        <v>1</v>
      </c>
      <c r="E6" s="43"/>
      <c r="F6" s="29" t="s">
        <v>11</v>
      </c>
      <c r="G6" s="29" t="s">
        <v>12</v>
      </c>
      <c r="H6" s="29" t="s">
        <v>41</v>
      </c>
      <c r="I6" s="29" t="s">
        <v>40</v>
      </c>
      <c r="J6" s="8" t="s">
        <v>78</v>
      </c>
      <c r="K6" s="69"/>
      <c r="L6" s="70"/>
      <c r="M6" s="70"/>
      <c r="N6" s="70"/>
      <c r="O6" s="70"/>
      <c r="P6" s="70"/>
      <c r="Q6" s="70"/>
      <c r="R6" s="70"/>
      <c r="S6" s="70"/>
      <c r="T6" s="70"/>
    </row>
    <row r="7" spans="1:21" x14ac:dyDescent="0.2">
      <c r="A7" s="11"/>
      <c r="B7" s="35" t="s">
        <v>56</v>
      </c>
      <c r="C7" s="36"/>
      <c r="D7" s="36"/>
      <c r="E7" s="36"/>
      <c r="F7" s="36"/>
      <c r="G7" s="80"/>
      <c r="H7" s="80"/>
      <c r="I7" s="36"/>
      <c r="J7" s="37"/>
      <c r="K7" s="71"/>
      <c r="N7" s="70"/>
      <c r="O7" s="88"/>
      <c r="P7" s="88"/>
      <c r="Q7" s="70"/>
    </row>
    <row r="8" spans="1:21" x14ac:dyDescent="0.2">
      <c r="A8" s="4">
        <v>1</v>
      </c>
      <c r="B8" s="33" t="s">
        <v>17</v>
      </c>
      <c r="C8" s="34"/>
      <c r="D8" s="33" t="s">
        <v>6</v>
      </c>
      <c r="E8" s="34"/>
      <c r="F8" s="12">
        <v>5</v>
      </c>
      <c r="G8" s="79" t="str">
        <f>IF($D$1="Week 1","5/5/5/5/5",IF($D$1="Week 2","6/6/6/6/6",IF($D$1="Week 3","7/7/7/7/7",IF($D$1="Week 4","8/8/8/8/8",IF($D$1="Week 5","9/9/9/9/9",IF($D$1="Week 6","5/5/5/5/5",IF($D$1="Week 7","6/6/6/6/6",IF($D$1="Week 8","7/7/7/7/7",IF($D$1="Week 9","8/8/8/8/8",IF($D$1="Week 10","9/9/9/9/9","N/A"))))))))))</f>
        <v>5/5/5/5/5</v>
      </c>
      <c r="H8" s="92" t="str">
        <f>IF($D$1="Week 1","75",IF($D$1="Week 2","75",IF($D$1="Week 3","75",IF($D$1="Week 4","75",IF($D$1="Week 5","75",IF($D$1="Week 6","85",IF($D$1="Week 7","85",IF($D$1="Week 8","85",IF($D$1="Week 9","85",IF($D$1="Week 10","85","N/A"))))))))))</f>
        <v>75</v>
      </c>
      <c r="I8" s="72">
        <f>MROUND(IF($A$1="Paul",VLOOKUP($B$8,'Master List'!$1:$1048576,3,FALSE)*(H8/100),"N/A"),5)</f>
        <v>75</v>
      </c>
      <c r="J8" s="73"/>
      <c r="K8" s="71"/>
      <c r="N8" s="70"/>
      <c r="O8" s="70"/>
      <c r="P8" s="70"/>
      <c r="Q8" s="70"/>
    </row>
    <row r="9" spans="1:21" ht="16.5" customHeight="1" x14ac:dyDescent="0.2">
      <c r="A9" s="4">
        <v>2</v>
      </c>
      <c r="B9" s="33" t="s">
        <v>54</v>
      </c>
      <c r="C9" s="34"/>
      <c r="D9" s="33" t="s">
        <v>6</v>
      </c>
      <c r="E9" s="34"/>
      <c r="F9" s="12">
        <v>4</v>
      </c>
      <c r="G9" s="79" t="str">
        <f>IF($D$1="Week 1","8/8/8/8",IF($D$1="Week 2","8/8/8/8",IF($D$1="Week 3","10/10/10/10",IF($D$1="Week 4","10/10/10/10",IF($D$1="Week 5","8/8/8/8",IF($D$1="Week 6","8/8/8/8",IF($D$1="Week 7","10/10/10/10",IF($D$1="Week 8","10/10/10/10",IF($D$1="Week 9","8/8/8/8",IF($D$1="Week 10","8/8/8/8","N/A"))))))))))</f>
        <v>8/8/8/8</v>
      </c>
      <c r="H9" s="92" t="str">
        <f>IF($D$1="Week 1","75",IF($D$1="Week 2","75",IF($D$1="Week 3","75",IF($D$1="Week 4","75",IF($D$1="Week 5","85",IF($D$1="Week 6","85",IF($D$1="Week 7","85",IF($D$1="Week 8","85",IF($D$1="Week 9","95",IF($D$1="Week 10","95","N/A"))))))))))</f>
        <v>75</v>
      </c>
      <c r="I9" s="72">
        <f>MROUND(IF($A$1="Paul",VLOOKUP($B$9,'Master List'!$1:$1048576,3,FALSE)*(H9/100),"N/A"),5)</f>
        <v>75</v>
      </c>
      <c r="J9" s="73"/>
      <c r="K9" s="71"/>
      <c r="L9" s="74"/>
      <c r="M9" s="84"/>
      <c r="N9" s="89"/>
      <c r="O9" s="89"/>
      <c r="P9" s="89"/>
      <c r="Q9" s="89"/>
      <c r="R9" s="82"/>
      <c r="S9" s="74"/>
    </row>
    <row r="10" spans="1:21" ht="16.5" customHeight="1" x14ac:dyDescent="0.2">
      <c r="A10" s="4">
        <v>3</v>
      </c>
      <c r="B10" s="33" t="s">
        <v>55</v>
      </c>
      <c r="C10" s="34"/>
      <c r="D10" s="33" t="s">
        <v>6</v>
      </c>
      <c r="E10" s="34"/>
      <c r="F10" s="12">
        <v>4</v>
      </c>
      <c r="G10" s="79" t="str">
        <f>IF($D$1="Week 1","8/8/8/8",IF($D$1="Week 2","8/8/8/8",IF($D$1="Week 3","10/10/10/10",IF($D$1="Week 4","10/10/10/10",IF($D$1="Week 5","8/8/8/8",IF($D$1="Week 6","8/8/8/8",IF($D$1="Week 7","10/10/10/10",IF($D$1="Week 8","10/10/10/10",IF($D$1="Week 9","8/8/8/8",IF($D$1="Week 10","8/8/8/8","N/A"))))))))))</f>
        <v>8/8/8/8</v>
      </c>
      <c r="H10" s="92" t="str">
        <f>IF($D$1="Week 1","75",IF($D$1="Week 2","75",IF($D$1="Week 3","75",IF($D$1="Week 4","75",IF($D$1="Week 5","85",IF($D$1="Week 6","85",IF($D$1="Week 7","85",IF($D$1="Week 8","85",IF($D$1="Week 9","95",IF($D$1="Week 10","95","N/A"))))))))))</f>
        <v>75</v>
      </c>
      <c r="I10" s="72">
        <f>MROUND(IF($A$1="Paul",VLOOKUP($B$10,'Master List'!$1:$1048576,3,FALSE)*(H10/100),"N/A"),5)</f>
        <v>75</v>
      </c>
      <c r="J10" s="73"/>
      <c r="K10" s="71"/>
      <c r="L10" s="75"/>
      <c r="M10" s="85"/>
      <c r="N10" s="89"/>
      <c r="O10" s="89"/>
      <c r="P10" s="89"/>
      <c r="Q10" s="89"/>
      <c r="R10" s="82"/>
      <c r="S10" s="74"/>
    </row>
    <row r="11" spans="1:21" x14ac:dyDescent="0.2">
      <c r="A11" s="4"/>
      <c r="B11" s="35" t="s">
        <v>57</v>
      </c>
      <c r="C11" s="36"/>
      <c r="D11" s="36"/>
      <c r="E11" s="36"/>
      <c r="F11" s="36"/>
      <c r="G11" s="93"/>
      <c r="H11" s="36"/>
      <c r="I11" s="36"/>
      <c r="J11" s="95"/>
      <c r="N11" s="70"/>
      <c r="O11" s="70"/>
      <c r="P11" s="70"/>
      <c r="Q11" s="70"/>
    </row>
    <row r="12" spans="1:21" ht="15.75" customHeight="1" x14ac:dyDescent="0.2">
      <c r="A12" s="4">
        <v>4</v>
      </c>
      <c r="B12" s="33" t="s">
        <v>21</v>
      </c>
      <c r="C12" s="34"/>
      <c r="D12" s="33" t="s">
        <v>6</v>
      </c>
      <c r="E12" s="34"/>
      <c r="F12" s="12" t="str">
        <f>IF($D$1="Week 1","3",IF($D$1="Week 2","3",IF($D$1="Week 3","3",IF($D$1="Week 4","3",IF($D$1="Week 5","3",IF($D$1="Week 6","3",IF($D$1="Week 7","3",IF($D$1="Week 8","3",IF($D$1="Week 9","3",IF($D$1="Week 10","3","N/A"))))))))))</f>
        <v>3</v>
      </c>
      <c r="G12" s="12" t="str">
        <f>IF($D$1="Week 1","RP x 3",IF($D$1="Week 2","RP x 3",IF($D$1="Week 3","RP x 3",IF($D$1="Week 4","RP x 3",IF($D$1="Week 5","RP x 3",IF($D$1="Week 6","RP x 3",IF($D$1="Week 7","RP x 3",IF($D$1="Week 8","RP x 3",IF($D$1="Week 9","RP x 3",IF($D$1="Week 10","RP x 3","N/A"))))))))))</f>
        <v>RP x 3</v>
      </c>
      <c r="H12" s="92" t="s">
        <v>39</v>
      </c>
      <c r="I12" s="72" t="s">
        <v>22</v>
      </c>
      <c r="J12" s="79"/>
      <c r="K12" s="65"/>
      <c r="L12" s="83"/>
      <c r="M12" s="86"/>
      <c r="N12" s="90"/>
      <c r="O12" s="90"/>
      <c r="P12" s="90"/>
      <c r="Q12" s="90"/>
      <c r="R12" s="83"/>
      <c r="S12" s="76"/>
      <c r="T12" s="77"/>
    </row>
    <row r="13" spans="1:21" ht="15.75" customHeight="1" x14ac:dyDescent="0.2">
      <c r="A13" s="4">
        <v>5</v>
      </c>
      <c r="B13" s="33" t="s">
        <v>58</v>
      </c>
      <c r="C13" s="34"/>
      <c r="D13" s="33" t="s">
        <v>6</v>
      </c>
      <c r="E13" s="34"/>
      <c r="F13" s="12" t="str">
        <f>IF($D$1="Week 1","3",IF($D$1="Week 2","3",IF($D$1="Week 3","3",IF($D$1="Week 4","3",IF($D$1="Week 5","3",IF($D$1="Week 6","3",IF($D$1="Week 7","3",IF($D$1="Week 8","3",IF($D$1="Week 9","3",IF($D$1="Week 10","3","N/A"))))))))))</f>
        <v>3</v>
      </c>
      <c r="G13" s="12" t="str">
        <f>IF($D$1="Week 1","RP x 3",IF($D$1="Week 2","RP x 3",IF($D$1="Week 3","RP x 3",IF($D$1="Week 4","RP x 3",IF($D$1="Week 5","RP x 3",IF($D$1="Week 6","RP x 3",IF($D$1="Week 7","RP x 3",IF($D$1="Week 8","RP x 3",IF($D$1="Week 9","RP x 3",IF($D$1="Week 10","RP x 3","N/A"))))))))))</f>
        <v>RP x 3</v>
      </c>
      <c r="H13" s="92" t="s">
        <v>39</v>
      </c>
      <c r="I13" s="72" t="s">
        <v>22</v>
      </c>
      <c r="J13" s="96"/>
      <c r="K13" s="94"/>
      <c r="L13" s="76"/>
      <c r="M13" s="86"/>
      <c r="N13" s="90"/>
      <c r="O13" s="90"/>
      <c r="P13" s="90"/>
      <c r="Q13" s="90"/>
      <c r="R13" s="83"/>
      <c r="S13" s="76"/>
      <c r="T13" s="77"/>
    </row>
    <row r="14" spans="1:21" ht="15.75" customHeight="1" x14ac:dyDescent="0.2">
      <c r="A14" s="4">
        <v>6</v>
      </c>
      <c r="B14" s="33" t="s">
        <v>36</v>
      </c>
      <c r="C14" s="34"/>
      <c r="D14" s="33" t="s">
        <v>6</v>
      </c>
      <c r="E14" s="34"/>
      <c r="F14" s="12" t="str">
        <f t="shared" ref="F14" si="1">IF($D$1="Week 1","3",IF($D$1="Week 2","3",IF($D$1="Week 3","3",IF($D$1="Week 4","3",IF($D$1="Week 5","3",IF($D$1="Week 6","3",IF($D$1="Week 7","3",IF($D$1="Week 8","3",IF($D$1="Week 9","3",IF($D$1="Week 10","3","N/A"))))))))))</f>
        <v>3</v>
      </c>
      <c r="G14" s="12" t="str">
        <f>IF($D$1="Week 1","6/6/6",IF($D$1="Week 2","6/6/6",IF($D$1="Week 3","6/6/6",IF($D$1="Week 4","6/6/6",IF($D$1="Week 5","6/6/6",IF($D$1="Week 6","8/8/8",IF($D$1="Week 7","8/8/8",IF($D$1="Week 8","8/8/8",IF($D$1="Week 9","8/8/8",IF($D$1="Week 10","8/8/8","N/A"))))))))))</f>
        <v>6/6/6</v>
      </c>
      <c r="H14" s="92" t="str">
        <f>IF($D$1="Week 1","75",IF($D$1="Week 2","75",IF($D$1="Week 3","75",IF($D$1="Week 4","75",IF($D$1="Week 5","75",IF($D$1="Week 6","85",IF($D$1="Week 7","85",IF($D$1="Week 8","85",IF($D$1="Week 9","85",IF($D$1="Week 10","85","N/A"))))))))))</f>
        <v>75</v>
      </c>
      <c r="I14" s="72">
        <f>MROUND(IF($A$1="Paul",VLOOKUP($B$14,'Master List'!$1:$1048576,3,FALSE)*(H14/100),"N/A"),5)</f>
        <v>75</v>
      </c>
      <c r="J14" s="28"/>
      <c r="K14" s="71"/>
      <c r="L14" s="76"/>
      <c r="M14" s="86"/>
      <c r="N14" s="90"/>
      <c r="O14" s="90"/>
      <c r="P14" s="90"/>
      <c r="Q14" s="90"/>
      <c r="R14" s="83"/>
      <c r="S14" s="76"/>
      <c r="T14" s="77"/>
    </row>
    <row r="15" spans="1:21" x14ac:dyDescent="0.2">
      <c r="A15" s="11"/>
      <c r="B15" s="35" t="s">
        <v>56</v>
      </c>
      <c r="C15" s="36"/>
      <c r="D15" s="36"/>
      <c r="E15" s="36"/>
      <c r="F15" s="36"/>
      <c r="G15" s="36"/>
      <c r="H15" s="36"/>
      <c r="I15" s="36"/>
      <c r="J15" s="37"/>
      <c r="K15" s="71"/>
      <c r="N15" s="70"/>
      <c r="O15" s="88"/>
      <c r="P15" s="88"/>
      <c r="Q15" s="70"/>
    </row>
    <row r="16" spans="1:21" ht="16.5" customHeight="1" x14ac:dyDescent="0.2">
      <c r="A16" s="4">
        <v>7</v>
      </c>
      <c r="B16" s="33" t="s">
        <v>38</v>
      </c>
      <c r="C16" s="34"/>
      <c r="D16" s="33" t="s">
        <v>42</v>
      </c>
      <c r="E16" s="34"/>
      <c r="F16" s="12" t="str">
        <f>IF($D$1="Week 1","3",IF($D$1="Week 2","3",IF($D$1="Week 3","3",IF($D$1="Week 4","3",IF($D$1="Week 5","3",IF($D$1="Week 6","3",IF($D$1="Week 7","3",IF($D$1="Week 8","3",IF($D$1="Week 9","3",IF($D$1="Week 10","3","N/A"))))))))))</f>
        <v>3</v>
      </c>
      <c r="G16" s="12" t="str">
        <f>IF($D$1="Week 1","12/12/12",IF($D$1="Week 2","12/12/12",IF($D$1="Week 3","14/14/14",IF($D$1="Week 4","14/14/14",IF($D$1="Week 5","16/16/16",IF($D$1="Week 6","16/16/16",IF($D$1="Week 7","18/18/18",IF($D$1="Week 8","18/18/18",IF($D$1="Week 9","20/20/20",IF($D$1="Week 10","20/20/20","N/A"))))))))))</f>
        <v>12/12/12</v>
      </c>
      <c r="H16" s="12" t="str">
        <f>IF($D$1="Week 1","75",IF($D$1="Week 2","75",IF($D$1="Week 3","75",IF($D$1="Week 4","85",IF($D$1="Week 5","85",IF($D$1="Week 6","85","N/A"))))))</f>
        <v>75</v>
      </c>
      <c r="I16" s="72" t="s">
        <v>22</v>
      </c>
      <c r="J16" s="73"/>
      <c r="K16" s="71"/>
      <c r="L16" s="74"/>
      <c r="M16" s="84"/>
      <c r="N16" s="89"/>
      <c r="O16" s="89"/>
      <c r="P16" s="89"/>
      <c r="Q16" s="89"/>
      <c r="R16" s="82"/>
      <c r="S16" s="74"/>
    </row>
    <row r="17" spans="1:20" ht="16.5" customHeight="1" x14ac:dyDescent="0.2">
      <c r="A17" s="4">
        <v>8</v>
      </c>
      <c r="B17" s="33" t="s">
        <v>59</v>
      </c>
      <c r="C17" s="34"/>
      <c r="D17" s="33" t="s">
        <v>42</v>
      </c>
      <c r="E17" s="34"/>
      <c r="F17" s="12" t="str">
        <f>IF($D$1="Week 1","3",IF($D$1="Week 2","3",IF($D$1="Week 3","3",IF($D$1="Week 4","3",IF($D$1="Week 5","3",IF($D$1="Week 6","3",IF($D$1="Week 7","3",IF($D$1="Week 8","3",IF($D$1="Week 9","3",IF($D$1="Week 10","3","N/A"))))))))))</f>
        <v>3</v>
      </c>
      <c r="G17" s="12">
        <v>1</v>
      </c>
      <c r="H17" s="12" t="s">
        <v>39</v>
      </c>
      <c r="I17" s="79" t="str">
        <f>IF($D$1="Week 1","2:00",IF($D$1="Week 2","2:00",IF($D$1="Week 3","2:30",IF($D$1="Week 4","2:30",IF($D$1="Week 5","2:30",IF($D$1="Week 6","3:00",IF($D$1="Week 7","3:00",IF($D$1="Week 8","3:00",IF($D$1="Week 9","3:00",IF($D$1="Week 10","3:00","N/A"))))))))))</f>
        <v>2:00</v>
      </c>
      <c r="J17" s="73"/>
      <c r="K17" s="71"/>
      <c r="L17" s="74"/>
      <c r="M17" s="84"/>
      <c r="N17" s="89"/>
      <c r="O17" s="91"/>
      <c r="P17" s="89"/>
      <c r="Q17" s="89"/>
      <c r="R17" s="82"/>
      <c r="S17" s="74"/>
    </row>
    <row r="18" spans="1:20" x14ac:dyDescent="0.2">
      <c r="A18" s="9" t="str">
        <f>$D$1</f>
        <v>Week 1</v>
      </c>
      <c r="B18" s="44" t="s">
        <v>13</v>
      </c>
      <c r="C18" s="45"/>
      <c r="D18" s="52"/>
      <c r="E18" s="53"/>
      <c r="F18" s="54" t="s">
        <v>47</v>
      </c>
      <c r="G18" s="52"/>
      <c r="H18" s="52"/>
      <c r="I18" s="52"/>
      <c r="J18" s="53"/>
      <c r="K18" s="71"/>
      <c r="L18" s="76"/>
      <c r="M18" s="76"/>
      <c r="N18" s="87"/>
      <c r="O18" s="87"/>
      <c r="P18" s="87"/>
      <c r="Q18" s="87"/>
      <c r="R18" s="76"/>
      <c r="S18" s="76"/>
      <c r="T18" s="77"/>
    </row>
    <row r="19" spans="1:20" x14ac:dyDescent="0.2">
      <c r="A19" s="10" t="s">
        <v>10</v>
      </c>
      <c r="B19" s="43" t="s">
        <v>0</v>
      </c>
      <c r="C19" s="43"/>
      <c r="D19" s="43" t="s">
        <v>1</v>
      </c>
      <c r="E19" s="43"/>
      <c r="F19" s="29" t="s">
        <v>11</v>
      </c>
      <c r="G19" s="29" t="s">
        <v>12</v>
      </c>
      <c r="H19" s="29" t="s">
        <v>41</v>
      </c>
      <c r="I19" s="29" t="s">
        <v>40</v>
      </c>
      <c r="J19" s="8" t="s">
        <v>78</v>
      </c>
      <c r="K19" s="78"/>
    </row>
    <row r="20" spans="1:20" x14ac:dyDescent="0.2">
      <c r="A20" s="11"/>
      <c r="B20" s="35" t="s">
        <v>56</v>
      </c>
      <c r="C20" s="36"/>
      <c r="D20" s="36"/>
      <c r="E20" s="36"/>
      <c r="F20" s="36"/>
      <c r="G20" s="80"/>
      <c r="H20" s="80"/>
      <c r="I20" s="36"/>
      <c r="J20" s="37"/>
      <c r="K20" s="71"/>
      <c r="N20" s="70"/>
      <c r="O20" s="88"/>
      <c r="P20" s="88"/>
      <c r="Q20" s="70"/>
    </row>
    <row r="21" spans="1:20" x14ac:dyDescent="0.2">
      <c r="A21" s="4">
        <v>1</v>
      </c>
      <c r="B21" s="33" t="s">
        <v>60</v>
      </c>
      <c r="C21" s="34"/>
      <c r="D21" s="33" t="s">
        <v>6</v>
      </c>
      <c r="E21" s="34"/>
      <c r="F21" s="12">
        <v>5</v>
      </c>
      <c r="G21" s="79" t="str">
        <f>IF($D$1="Week 1","3/3/3/3/3",IF($D$1="Week 2","3/3/3/3/3",IF($D$1="Week 3","3/3/3/3/3",IF($D$1="Week 4","3/3/3/3/3",IF($D$1="Week 5","3/3/3/3/3",IF($D$1="Week 6","5/5/5/5/5",IF($D$1="Week 7","5/5/5/5/5",IF($D$1="Week 8","5/5/5/5/5",IF($D$1="Week 9","5/5/5/5/5",IF($D$1="Week 10","5/5/5/5/5","N/A"))))))))))</f>
        <v>3/3/3/3/3</v>
      </c>
      <c r="H21" s="92" t="s">
        <v>39</v>
      </c>
      <c r="I21" s="72" t="s">
        <v>22</v>
      </c>
      <c r="J21" s="73"/>
      <c r="K21" s="71"/>
      <c r="N21" s="70"/>
      <c r="O21" s="70"/>
      <c r="P21" s="70"/>
      <c r="Q21" s="70"/>
    </row>
    <row r="22" spans="1:20" ht="16.5" customHeight="1" x14ac:dyDescent="0.2">
      <c r="A22" s="4">
        <v>2</v>
      </c>
      <c r="B22" s="33" t="s">
        <v>64</v>
      </c>
      <c r="C22" s="34"/>
      <c r="D22" s="33" t="s">
        <v>6</v>
      </c>
      <c r="E22" s="34"/>
      <c r="F22" s="12">
        <v>4</v>
      </c>
      <c r="G22" s="79" t="str">
        <f>IF($D$1="Week 1","8/8/8/8",IF($D$1="Week 2","8/8/8/8",IF($D$1="Week 3","10/10/10/10",IF($D$1="Week 4","10/10/10/10",IF($D$1="Week 5","8/8/8/8",IF($D$1="Week 6","8/8/8/8",IF($D$1="Week 7","10/10/10/10",IF($D$1="Week 8","10/10/10/10",IF($D$1="Week 9","8/8/8/8",IF($D$1="Week 10","8/8/8/8","N/A"))))))))))</f>
        <v>8/8/8/8</v>
      </c>
      <c r="H22" s="92" t="str">
        <f>IF($D$1="Week 1","75",IF($D$1="Week 2","75",IF($D$1="Week 3","75",IF($D$1="Week 4","75",IF($D$1="Week 5","85",IF($D$1="Week 6","85",IF($D$1="Week 7","85",IF($D$1="Week 8","85",IF($D$1="Week 9","95",IF($D$1="Week 10","95","N/A"))))))))))</f>
        <v>75</v>
      </c>
      <c r="I22" s="72">
        <f>MROUND(IF($A$1="Paul",VLOOKUP($B$22,'Master List'!$1:$1048576,3,FALSE)*(H22/100),"N/A"),5)</f>
        <v>75</v>
      </c>
      <c r="J22" s="73"/>
      <c r="K22" s="71"/>
      <c r="L22" s="74"/>
      <c r="M22" s="84"/>
      <c r="N22" s="89"/>
      <c r="O22" s="89"/>
      <c r="P22" s="89"/>
      <c r="Q22" s="89"/>
      <c r="R22" s="82"/>
      <c r="S22" s="74"/>
    </row>
    <row r="23" spans="1:20" ht="16.5" customHeight="1" x14ac:dyDescent="0.2">
      <c r="A23" s="4">
        <v>3</v>
      </c>
      <c r="B23" s="33" t="s">
        <v>65</v>
      </c>
      <c r="C23" s="34"/>
      <c r="D23" s="33" t="s">
        <v>6</v>
      </c>
      <c r="E23" s="34"/>
      <c r="F23" s="12">
        <v>4</v>
      </c>
      <c r="G23" s="79" t="str">
        <f>IF($D$1="Week 1","6/6/6/6",IF($D$1="Week 2","6/6/6/6",IF($D$1="Week 3","8/8/8/8",IF($D$1="Week 4","8/8/8/8",IF($D$1="Week 5","6/6/6/6",IF($D$1="Week 6","6/6/6/6",IF($D$1="Week 7","8/8/8/8",IF($D$1="Week 8","8/8/8/8",IF($D$1="Week 9","6/6/6/6",IF($D$1="Week 10","6/6/6/6","N/A"))))))))))</f>
        <v>6/6/6/6</v>
      </c>
      <c r="H23" s="92" t="str">
        <f>IF($D$1="Week 1","75",IF($D$1="Week 2","75",IF($D$1="Week 3","75",IF($D$1="Week 4","75",IF($D$1="Week 5","85",IF($D$1="Week 6","85",IF($D$1="Week 7","85",IF($D$1="Week 8","85",IF($D$1="Week 9","95",IF($D$1="Week 10","95","N/A"))))))))))</f>
        <v>75</v>
      </c>
      <c r="I23" s="72">
        <f>MROUND(IF($A$1="Paul",VLOOKUP($B$23,'Master List'!$1:$1048576,3,FALSE)*(H23/100),"N/A"),5)</f>
        <v>75</v>
      </c>
      <c r="J23" s="73"/>
      <c r="K23" s="71"/>
      <c r="L23" s="75"/>
      <c r="M23" s="85"/>
      <c r="N23" s="89"/>
      <c r="O23" s="89"/>
      <c r="P23" s="89"/>
      <c r="Q23" s="89"/>
      <c r="R23" s="82"/>
      <c r="S23" s="74"/>
    </row>
    <row r="24" spans="1:20" x14ac:dyDescent="0.2">
      <c r="A24" s="4">
        <v>4</v>
      </c>
      <c r="B24" s="33" t="s">
        <v>66</v>
      </c>
      <c r="C24" s="34"/>
      <c r="D24" s="33" t="s">
        <v>6</v>
      </c>
      <c r="E24" s="34"/>
      <c r="F24" s="12">
        <v>4</v>
      </c>
      <c r="G24" s="79" t="str">
        <f>IF($D$1="Week 1","8/8/8/8",IF($D$1="Week 2","8/8/8/8",IF($D$1="Week 3","10/10/10/10",IF($D$1="Week 4","10/10/10/10",IF($D$1="Week 5","8/8/8/8",IF($D$1="Week 6","8/8/8/8",IF($D$1="Week 7","10/10/10/10",IF($D$1="Week 8","10/10/10/10",IF($D$1="Week 9","8/8/8/8",IF($D$1="Week 10","8/8/8/8","N/A"))))))))))</f>
        <v>8/8/8/8</v>
      </c>
      <c r="H24" s="92" t="str">
        <f>IF($D$1="Week 1","75",IF($D$1="Week 2","75",IF($D$1="Week 3","75",IF($D$1="Week 4","75",IF($D$1="Week 5","75",IF($D$1="Week 6","85",IF($D$1="Week 7","85",IF($D$1="Week 8","85",IF($D$1="Week 9","85",IF($D$1="Week 10","85","N/A"))))))))))</f>
        <v>75</v>
      </c>
      <c r="I24" s="72">
        <f>MROUND(IF($A$1="Paul",VLOOKUP($B$24,'Master List'!$1:$1048576,3,FALSE)*(H24/100),"N/A"),5)</f>
        <v>75</v>
      </c>
      <c r="J24" s="73"/>
      <c r="K24" s="71"/>
      <c r="N24" s="70"/>
      <c r="O24" s="70"/>
      <c r="P24" s="70"/>
      <c r="Q24" s="70"/>
    </row>
    <row r="25" spans="1:20" ht="16.5" customHeight="1" x14ac:dyDescent="0.2">
      <c r="A25" s="4">
        <v>5</v>
      </c>
      <c r="B25" s="33" t="s">
        <v>67</v>
      </c>
      <c r="C25" s="34"/>
      <c r="D25" s="33" t="s">
        <v>42</v>
      </c>
      <c r="E25" s="34"/>
      <c r="F25" s="12">
        <v>3</v>
      </c>
      <c r="G25" s="79" t="s">
        <v>39</v>
      </c>
      <c r="H25" s="92" t="s">
        <v>39</v>
      </c>
      <c r="I25" s="79" t="str">
        <f>IF($D$1="Week 1","1:00",IF($D$1="Week 2","1:00",IF($D$1="Week 3","1:00",IF($D$1="Week 4","1:00",IF($D$1="Week 5","1:00",IF($D$1="Week 6","1:30",IF($D$1="Week 7","1:30",IF($D$1="Week 8","1:30",IF($D$1="Week 9","1:30",IF($D$1="Week 10","1:30","N/A"))))))))))</f>
        <v>1:00</v>
      </c>
      <c r="J25" s="73"/>
      <c r="K25" s="71"/>
      <c r="L25" s="74"/>
      <c r="M25" s="84"/>
      <c r="N25" s="89"/>
      <c r="O25" s="89"/>
      <c r="P25" s="89"/>
      <c r="Q25" s="89"/>
      <c r="R25" s="82"/>
      <c r="S25" s="74"/>
    </row>
    <row r="26" spans="1:20" ht="16.5" customHeight="1" x14ac:dyDescent="0.2">
      <c r="A26" s="4">
        <v>6</v>
      </c>
      <c r="B26" s="33" t="s">
        <v>68</v>
      </c>
      <c r="C26" s="34"/>
      <c r="D26" s="33" t="s">
        <v>42</v>
      </c>
      <c r="E26" s="34"/>
      <c r="F26" s="12">
        <v>1</v>
      </c>
      <c r="G26" s="79" t="s">
        <v>61</v>
      </c>
      <c r="H26" s="92" t="s">
        <v>39</v>
      </c>
      <c r="I26" s="72" t="s">
        <v>39</v>
      </c>
      <c r="J26" s="73"/>
      <c r="K26" s="71"/>
      <c r="L26" s="75"/>
      <c r="M26" s="85"/>
      <c r="N26" s="89"/>
      <c r="O26" s="89"/>
      <c r="P26" s="89"/>
      <c r="Q26" s="89"/>
      <c r="R26" s="82"/>
      <c r="S26" s="74"/>
    </row>
    <row r="27" spans="1:20" x14ac:dyDescent="0.2">
      <c r="A27" s="9" t="str">
        <f>$D$1</f>
        <v>Week 1</v>
      </c>
      <c r="B27" s="49" t="s">
        <v>14</v>
      </c>
      <c r="C27" s="50"/>
      <c r="D27" s="50"/>
      <c r="E27" s="51"/>
      <c r="F27" s="48" t="s">
        <v>48</v>
      </c>
      <c r="G27" s="41"/>
      <c r="H27" s="41"/>
      <c r="I27" s="41"/>
      <c r="J27" s="42"/>
    </row>
    <row r="28" spans="1:20" x14ac:dyDescent="0.2">
      <c r="A28" s="10" t="s">
        <v>10</v>
      </c>
      <c r="B28" s="47" t="s">
        <v>0</v>
      </c>
      <c r="C28" s="47"/>
      <c r="D28" s="47" t="s">
        <v>1</v>
      </c>
      <c r="E28" s="47"/>
      <c r="F28" s="29" t="s">
        <v>11</v>
      </c>
      <c r="G28" s="29" t="s">
        <v>12</v>
      </c>
      <c r="H28" s="29" t="s">
        <v>41</v>
      </c>
      <c r="I28" s="29" t="s">
        <v>40</v>
      </c>
      <c r="J28" s="8" t="s">
        <v>78</v>
      </c>
      <c r="L28" s="27"/>
    </row>
    <row r="29" spans="1:20" x14ac:dyDescent="0.2">
      <c r="A29" s="11"/>
      <c r="B29" s="35" t="s">
        <v>43</v>
      </c>
      <c r="C29" s="36"/>
      <c r="D29" s="36"/>
      <c r="E29" s="36"/>
      <c r="F29" s="36"/>
      <c r="G29" s="36"/>
      <c r="H29" s="36"/>
      <c r="I29" s="36"/>
      <c r="J29" s="37"/>
    </row>
    <row r="30" spans="1:20" x14ac:dyDescent="0.2">
      <c r="A30" s="4">
        <v>1</v>
      </c>
      <c r="B30" s="33" t="s">
        <v>18</v>
      </c>
      <c r="C30" s="34"/>
      <c r="D30" s="33" t="s">
        <v>7</v>
      </c>
      <c r="E30" s="34"/>
      <c r="F30" s="12">
        <v>5</v>
      </c>
      <c r="G30" s="79" t="str">
        <f>IF($D$1="Week 1","5/5/5/5/5",IF($D$1="Week 2","6/6/6/6/6",IF($D$1="Week 3","7/7/7/7/7",IF($D$1="Week 4","8/8/8/8/8",IF($D$1="Week 5","9/9/9/9/9",IF($D$1="Week 6","5/5/5/5/5",IF($D$1="Week 7","6/6/6/6/6",IF($D$1="Week 8","7/7/7/7/7",IF($D$1="Week 9","8/8/8/8/8",IF($D$1="Week 10","9/9/9/9/9","N/A"))))))))))</f>
        <v>5/5/5/5/5</v>
      </c>
      <c r="H30" s="92" t="str">
        <f>IF($D$1="Week 1","75",IF($D$1="Week 2","75",IF($D$1="Week 3","75",IF($D$1="Week 4","75",IF($D$1="Week 5","75",IF($D$1="Week 6","85",IF($D$1="Week 7","85",IF($D$1="Week 8","85",IF($D$1="Week 9","85",IF($D$1="Week 10","85","N/A"))))))))))</f>
        <v>75</v>
      </c>
      <c r="I30" s="72">
        <f>MROUND(IF($A$1="Paul",VLOOKUP($B$30,'Master List'!$1:$1048576,3,FALSE)*(H30/100),"N/A"),5)</f>
        <v>75</v>
      </c>
      <c r="J30" s="73"/>
      <c r="K30" s="71"/>
      <c r="N30" s="70"/>
      <c r="O30" s="70"/>
      <c r="P30" s="70"/>
      <c r="Q30" s="70"/>
    </row>
    <row r="31" spans="1:20" x14ac:dyDescent="0.2">
      <c r="A31" s="4">
        <v>2</v>
      </c>
      <c r="B31" s="33" t="s">
        <v>71</v>
      </c>
      <c r="C31" s="34"/>
      <c r="D31" s="33" t="s">
        <v>7</v>
      </c>
      <c r="E31" s="34"/>
      <c r="F31" s="12">
        <v>4</v>
      </c>
      <c r="G31" s="79" t="str">
        <f>IF($D$1="Week 1","8/8/8/8",IF($D$1="Week 2","8/8/8/8",IF($D$1="Week 3","9/9/9/9",IF($D$1="Week 4","9/9/9/9",IF($D$1="Week 5","10/10/10/10",IF($D$1="Week 6","10/10/10/10",IF($D$1="Week 7","11/11/11/11",IF($D$1="Week 8","11/11/11/11",IF($D$1="Week 9","12/12/12/12",IF($D$1="Week 10","12/12/12/12","N/A"))))))))))</f>
        <v>8/8/8/8</v>
      </c>
      <c r="H31" s="12">
        <v>80</v>
      </c>
      <c r="I31" s="72">
        <f>MROUND(IF($A$1="Paul",VLOOKUP($B$31,'Master List'!$1:$1048576,3,FALSE)*(H31/100),"N/A"),5)</f>
        <v>80</v>
      </c>
      <c r="J31" s="73"/>
    </row>
    <row r="32" spans="1:20" x14ac:dyDescent="0.2">
      <c r="A32" s="4">
        <v>3</v>
      </c>
      <c r="B32" s="33" t="s">
        <v>33</v>
      </c>
      <c r="C32" s="34"/>
      <c r="D32" s="33" t="s">
        <v>7</v>
      </c>
      <c r="E32" s="34"/>
      <c r="F32" s="12">
        <v>4</v>
      </c>
      <c r="G32" s="79" t="str">
        <f>IF($D$1="Week 1","8/8/8/8",IF($D$1="Week 2","8/8/8/8",IF($D$1="Week 3","9/9/9/9",IF($D$1="Week 4","9/9/9/9",IF($D$1="Week 5","10/10/10/10",IF($D$1="Week 6","10/10/10/10",IF($D$1="Week 7","11/11/11/11",IF($D$1="Week 8","11/11/11/11",IF($D$1="Week 9","12/12/12/12",IF($D$1="Week 10","12/12/12/12","N/A"))))))))))</f>
        <v>8/8/8/8</v>
      </c>
      <c r="H32" s="12" t="str">
        <f>IF($D$1="Week 1","N/A",IF($D$1="Week 2","N/A",IF($D$1="Week 3","N/A",IF($D$1="Week 4","N/A",IF($D$1="Week 5","N/A",IF($D$1="Week 6","N/A","N/A"))))))</f>
        <v>N/A</v>
      </c>
      <c r="I32" s="72">
        <v>50</v>
      </c>
      <c r="J32" s="73"/>
    </row>
    <row r="33" spans="1:12" x14ac:dyDescent="0.2">
      <c r="A33" s="4"/>
      <c r="B33" s="35" t="s">
        <v>57</v>
      </c>
      <c r="C33" s="36"/>
      <c r="D33" s="36"/>
      <c r="E33" s="36"/>
      <c r="F33" s="36"/>
      <c r="G33" s="93"/>
      <c r="H33" s="36"/>
      <c r="I33" s="36"/>
      <c r="J33" s="95"/>
    </row>
    <row r="34" spans="1:12" x14ac:dyDescent="0.2">
      <c r="A34" s="4">
        <v>4</v>
      </c>
      <c r="B34" s="33" t="s">
        <v>25</v>
      </c>
      <c r="C34" s="34"/>
      <c r="D34" s="33" t="s">
        <v>7</v>
      </c>
      <c r="E34" s="34"/>
      <c r="F34" s="12">
        <v>3</v>
      </c>
      <c r="G34" s="12" t="s">
        <v>39</v>
      </c>
      <c r="H34" s="12" t="str">
        <f>IF($D$1="Week 1","75",IF($D$1="Week 2","75",IF($D$1="Week 3","75",IF($D$1="Week 4","85",IF($D$1="Week 5","85",IF($D$1="Week 6","85","N/A"))))))</f>
        <v>75</v>
      </c>
      <c r="I34" s="79" t="str">
        <f>IF($D$1="Week 1","0:45",IF($D$1="Week 2","0:45",IF($D$1="Week 3","0:45",IF($D$1="Week 4","0:45",IF($D$1="Week 5","1:00",IF($D$1="Week 6","1:00",IF($D$1="Week 7","1:00",IF($D$1="Week 8","1:00",IF($D$1="Week 9","1:15",IF($D$1="Week 10","1:15","N/A"))))))))))</f>
        <v>0:45</v>
      </c>
      <c r="J34" s="73"/>
    </row>
    <row r="35" spans="1:12" x14ac:dyDescent="0.2">
      <c r="A35" s="4">
        <v>5</v>
      </c>
      <c r="B35" s="33" t="s">
        <v>26</v>
      </c>
      <c r="C35" s="34"/>
      <c r="D35" s="33" t="s">
        <v>7</v>
      </c>
      <c r="E35" s="34"/>
      <c r="F35" s="12">
        <v>3</v>
      </c>
      <c r="G35" s="79" t="str">
        <f>IF($D$1="Week 1","10/10/10",IF($D$1="Week 2","10/10/10",IF($D$1="Week 3","10/10/10",IF($D$1="Week 4","10/10/10",IF($D$1="Week 5","10/10/10",IF($D$1="Week 6","12/12/12",IF($D$1="Week 7","12/12/12",IF($D$1="Week 8","12/12/12",IF($D$1="Week 9","12/12/12",IF($D$1="Week 10","12/12/12","N/A"))))))))))</f>
        <v>10/10/10</v>
      </c>
      <c r="H35" s="12" t="str">
        <f>IF($D$1="Week 1","75",IF($D$1="Week 2","75",IF($D$1="Week 3","75",IF($D$1="Week 4","85",IF($D$1="Week 5","85",IF($D$1="Week 6","85","N/A"))))))</f>
        <v>75</v>
      </c>
      <c r="I35" s="72" t="s">
        <v>22</v>
      </c>
      <c r="J35" s="73"/>
    </row>
    <row r="36" spans="1:12" x14ac:dyDescent="0.2">
      <c r="A36" s="11"/>
      <c r="B36" s="35" t="s">
        <v>56</v>
      </c>
      <c r="C36" s="36"/>
      <c r="D36" s="36"/>
      <c r="E36" s="36"/>
      <c r="F36" s="36"/>
      <c r="G36" s="36"/>
      <c r="H36" s="36"/>
      <c r="I36" s="36"/>
      <c r="J36" s="37"/>
    </row>
    <row r="37" spans="1:12" ht="17" customHeight="1" x14ac:dyDescent="0.2">
      <c r="A37" s="4">
        <v>6</v>
      </c>
      <c r="B37" s="33" t="s">
        <v>34</v>
      </c>
      <c r="C37" s="34"/>
      <c r="D37" s="38" t="s">
        <v>42</v>
      </c>
      <c r="E37" s="39"/>
      <c r="F37" s="12">
        <v>1</v>
      </c>
      <c r="G37" s="12" t="s">
        <v>39</v>
      </c>
      <c r="H37" s="12" t="s">
        <v>39</v>
      </c>
      <c r="I37" s="79" t="str">
        <f>IF($D$1="Week 1","1:00",IF($D$1="Week 2","1:30",IF($D$1="Week 3","1:45",IF($D$1="Week 4","1:45",IF($D$1="Week 5","2:00",IF($D$1="Week 6","2:00",IF($D$1="Week 7","2:15",IF($D$1="Week 8","2:15",IF($D$1="Week 9","2:30",IF($D$1="Week 10","2:30","N/A"))))))))))</f>
        <v>1:00</v>
      </c>
      <c r="J37" s="73"/>
    </row>
    <row r="38" spans="1:12" x14ac:dyDescent="0.2">
      <c r="A38" s="9" t="str">
        <f>$D$1</f>
        <v>Week 1</v>
      </c>
      <c r="B38" s="44" t="s">
        <v>15</v>
      </c>
      <c r="C38" s="45"/>
      <c r="D38" s="45"/>
      <c r="E38" s="46"/>
      <c r="F38" s="40" t="s">
        <v>53</v>
      </c>
      <c r="G38" s="41"/>
      <c r="H38" s="41"/>
      <c r="I38" s="41"/>
      <c r="J38" s="42"/>
    </row>
    <row r="39" spans="1:12" x14ac:dyDescent="0.2">
      <c r="A39" s="10" t="s">
        <v>10</v>
      </c>
      <c r="B39" s="43" t="s">
        <v>0</v>
      </c>
      <c r="C39" s="43"/>
      <c r="D39" s="43" t="s">
        <v>1</v>
      </c>
      <c r="E39" s="43"/>
      <c r="F39" s="29" t="s">
        <v>11</v>
      </c>
      <c r="G39" s="29" t="s">
        <v>12</v>
      </c>
      <c r="H39" s="29" t="s">
        <v>41</v>
      </c>
      <c r="I39" s="29" t="s">
        <v>40</v>
      </c>
      <c r="J39" s="8" t="s">
        <v>78</v>
      </c>
    </row>
    <row r="40" spans="1:12" x14ac:dyDescent="0.2">
      <c r="A40" s="11"/>
      <c r="B40" s="35" t="s">
        <v>56</v>
      </c>
      <c r="C40" s="36"/>
      <c r="D40" s="36"/>
      <c r="E40" s="36"/>
      <c r="F40" s="36"/>
      <c r="G40" s="80"/>
      <c r="H40" s="80"/>
      <c r="I40" s="36"/>
      <c r="J40" s="37"/>
    </row>
    <row r="41" spans="1:12" x14ac:dyDescent="0.2">
      <c r="A41" s="4">
        <v>1</v>
      </c>
      <c r="B41" s="33" t="s">
        <v>62</v>
      </c>
      <c r="C41" s="34"/>
      <c r="D41" s="33" t="s">
        <v>6</v>
      </c>
      <c r="E41" s="34"/>
      <c r="F41" s="12">
        <v>5</v>
      </c>
      <c r="G41" s="79" t="str">
        <f>IF($D$1="Week 1","5/5/5/5/5",IF($D$1="Week 2","6/6/6/6/6",IF($D$1="Week 3","7/7/7/7/7",IF($D$1="Week 4","8/8/8/8/8",IF($D$1="Week 5","9/9/9/9/9",IF($D$1="Week 6","5/5/5/5/5",IF($D$1="Week 7","6/6/6/6/6",IF($D$1="Week 8","7/7/7/7/7",IF($D$1="Week 9","8/8/8/8/8",IF($D$1="Week 10","9/9/9/9/9","N/A"))))))))))</f>
        <v>5/5/5/5/5</v>
      </c>
      <c r="H41" s="92" t="str">
        <f>IF($D$1="Week 1","75",IF($D$1="Week 2","75",IF($D$1="Week 3","75",IF($D$1="Week 4","75",IF($D$1="Week 5","75",IF($D$1="Week 6","85",IF($D$1="Week 7","85",IF($D$1="Week 8","85",IF($D$1="Week 9","85",IF($D$1="Week 10","85","N/A"))))))))))</f>
        <v>75</v>
      </c>
      <c r="I41" s="72">
        <f>MROUND(IF($A$1="Paul",VLOOKUP($B$41,'Master List'!$1:$1048576,3,FALSE)*(H41/100),"N/A"),5)</f>
        <v>75</v>
      </c>
      <c r="J41" s="73"/>
      <c r="L41" s="14"/>
    </row>
    <row r="42" spans="1:12" x14ac:dyDescent="0.2">
      <c r="A42" s="4">
        <v>2</v>
      </c>
      <c r="B42" s="33" t="s">
        <v>63</v>
      </c>
      <c r="C42" s="34"/>
      <c r="D42" s="33" t="s">
        <v>6</v>
      </c>
      <c r="E42" s="34"/>
      <c r="F42" s="12">
        <v>4</v>
      </c>
      <c r="G42" s="79" t="str">
        <f>IF($D$1="Week 1","6/6/6/6",IF($D$1="Week 2","6/6/6/6",IF($D$1="Week 3","6/6/6/6",IF($D$1="Week 4","6/6/6/6",IF($D$1="Week 5","6/6/6/6",IF($D$1="Week 6","8/8/8/8",IF($D$1="Week 7","8/8/8/8",IF($D$1="Week 8","8/8/8/8",IF($D$1="Week 9","8/8/8/8",IF($D$1="Week 10","8/8/8/8","N/A"))))))))))</f>
        <v>6/6/6/6</v>
      </c>
      <c r="H42" s="92" t="str">
        <f>IF($D$1="Week 1","75",IF($D$1="Week 2","75",IF($D$1="Week 3","85",IF($D$1="Week 4","85",IF($D$1="Week 5","95",IF($D$1="Week 6","95",IF($D$1="Week 7","105",IF($D$1="Week 8","105",IF($D$1="Week 9","110",IF($D$1="Week 10","110","N/A"))))))))))</f>
        <v>75</v>
      </c>
      <c r="I42" s="72">
        <f>MROUND(IF($A$1="Paul",VLOOKUP($B$42,'Master List'!$1:$1048576,3,FALSE)*(H42/100),"N/A"),5)</f>
        <v>75</v>
      </c>
      <c r="J42" s="73"/>
    </row>
    <row r="43" spans="1:12" x14ac:dyDescent="0.2">
      <c r="A43" s="4">
        <v>3</v>
      </c>
      <c r="B43" s="33" t="s">
        <v>55</v>
      </c>
      <c r="C43" s="34"/>
      <c r="D43" s="33" t="s">
        <v>6</v>
      </c>
      <c r="E43" s="34"/>
      <c r="F43" s="12">
        <v>4</v>
      </c>
      <c r="G43" s="79" t="str">
        <f>IF($D$1="Week 1","8/8/8/8",IF($D$1="Week 2","8/8/8/8",IF($D$1="Week 3","10/10/10/10",IF($D$1="Week 4","10/10/10/10",IF($D$1="Week 5","8/8/8/8",IF($D$1="Week 6","8/8/8/8",IF($D$1="Week 7","10/10/10/10",IF($D$1="Week 8","10/10/10/10",IF($D$1="Week 9","8/8/8/8",IF($D$1="Week 10","8/8/8/8","N/A"))))))))))</f>
        <v>8/8/8/8</v>
      </c>
      <c r="H43" s="92" t="str">
        <f>IF($D$1="Week 1","75",IF($D$1="Week 2","75",IF($D$1="Week 3","85",IF($D$1="Week 4","85",IF($D$1="Week 5","95",IF($D$1="Week 6","95",IF($D$1="Week 7","105",IF($D$1="Week 8","105",IF($D$1="Week 9","110",IF($D$1="Week 10","110","N/A"))))))))))</f>
        <v>75</v>
      </c>
      <c r="I43" s="72">
        <f>MROUND(IF($A$1="Paul",VLOOKUP($B$43,'Master List'!$1:$1048576,3,FALSE)*(H43/100),"N/A"),5)</f>
        <v>75</v>
      </c>
      <c r="J43" s="73"/>
    </row>
    <row r="44" spans="1:12" x14ac:dyDescent="0.2">
      <c r="A44" s="4"/>
      <c r="B44" s="35" t="s">
        <v>57</v>
      </c>
      <c r="C44" s="36"/>
      <c r="D44" s="36"/>
      <c r="E44" s="36"/>
      <c r="F44" s="36"/>
      <c r="G44" s="93"/>
      <c r="H44" s="36"/>
      <c r="I44" s="36"/>
      <c r="J44" s="95"/>
    </row>
    <row r="45" spans="1:12" x14ac:dyDescent="0.2">
      <c r="A45" s="4">
        <v>4</v>
      </c>
      <c r="B45" s="33" t="s">
        <v>21</v>
      </c>
      <c r="C45" s="34"/>
      <c r="D45" s="33" t="s">
        <v>6</v>
      </c>
      <c r="E45" s="34"/>
      <c r="F45" s="12" t="str">
        <f>IF($D$1="Week 1","3",IF($D$1="Week 2","3",IF($D$1="Week 3","3",IF($D$1="Week 4","3",IF($D$1="Week 5","3",IF($D$1="Week 6","3",IF($D$1="Week 7","3",IF($D$1="Week 8","3",IF($D$1="Week 9","3",IF($D$1="Week 10","3","N/A"))))))))))</f>
        <v>3</v>
      </c>
      <c r="G45" s="12" t="str">
        <f>IF($D$1="Week 1","RP x 3",IF($D$1="Week 2","RP x 3",IF($D$1="Week 3","RP x 3",IF($D$1="Week 4","RP x 3",IF($D$1="Week 5","RP x 3",IF($D$1="Week 6","RP x 3",IF($D$1="Week 7","RP x 3",IF($D$1="Week 8","RP x 3",IF($D$1="Week 9","RP x 3",IF($D$1="Week 10","RP x 3","N/A"))))))))))</f>
        <v>RP x 3</v>
      </c>
      <c r="H45" s="92" t="s">
        <v>39</v>
      </c>
      <c r="I45" s="72" t="s">
        <v>22</v>
      </c>
      <c r="J45" s="79"/>
    </row>
    <row r="46" spans="1:12" x14ac:dyDescent="0.2">
      <c r="A46" s="4">
        <v>5</v>
      </c>
      <c r="B46" s="33" t="s">
        <v>58</v>
      </c>
      <c r="C46" s="34"/>
      <c r="D46" s="33" t="s">
        <v>6</v>
      </c>
      <c r="E46" s="34"/>
      <c r="F46" s="12" t="str">
        <f>IF($D$1="Week 1","3",IF($D$1="Week 2","3",IF($D$1="Week 3","3",IF($D$1="Week 4","3",IF($D$1="Week 5","3",IF($D$1="Week 6","3",IF($D$1="Week 7","3",IF($D$1="Week 8","3",IF($D$1="Week 9","3",IF($D$1="Week 10","3","N/A"))))))))))</f>
        <v>3</v>
      </c>
      <c r="G46" s="12" t="str">
        <f>IF($D$1="Week 1","RP x 3",IF($D$1="Week 2","RP x 3",IF($D$1="Week 3","RP x 3",IF($D$1="Week 4","RP x 3",IF($D$1="Week 5","RP x 3",IF($D$1="Week 6","RP x 3",IF($D$1="Week 7","RP x 3",IF($D$1="Week 8","RP x 3",IF($D$1="Week 9","RP x 3",IF($D$1="Week 10","RP x 3","N/A"))))))))))</f>
        <v>RP x 3</v>
      </c>
      <c r="H46" s="92" t="s">
        <v>39</v>
      </c>
      <c r="I46" s="72" t="s">
        <v>22</v>
      </c>
      <c r="J46" s="96"/>
    </row>
    <row r="47" spans="1:12" x14ac:dyDescent="0.2">
      <c r="A47" s="4">
        <v>6</v>
      </c>
      <c r="B47" s="33" t="s">
        <v>36</v>
      </c>
      <c r="C47" s="34"/>
      <c r="D47" s="33" t="s">
        <v>6</v>
      </c>
      <c r="E47" s="34"/>
      <c r="F47" s="12" t="str">
        <f t="shared" ref="F47" si="2">IF($D$1="Week 1","3",IF($D$1="Week 2","3",IF($D$1="Week 3","3",IF($D$1="Week 4","3",IF($D$1="Week 5","3",IF($D$1="Week 6","3",IF($D$1="Week 7","3",IF($D$1="Week 8","3",IF($D$1="Week 9","3",IF($D$1="Week 10","3","N/A"))))))))))</f>
        <v>3</v>
      </c>
      <c r="G47" s="12" t="str">
        <f>IF($D$1="Week 1","6/6/6",IF($D$1="Week 2","6/6/6",IF($D$1="Week 3","6/6/6",IF($D$1="Week 4","6/6/6",IF($D$1="Week 5","6/6/6",IF($D$1="Week 6","8/8/8",IF($D$1="Week 7","8/8/8",IF($D$1="Week 8","8/8/8",IF($D$1="Week 9","8/8/8",IF($D$1="Week 10","8/8/8","N/A"))))))))))</f>
        <v>6/6/6</v>
      </c>
      <c r="H47" s="92" t="str">
        <f>IF($D$1="Week 1","75",IF($D$1="Week 2","75",IF($D$1="Week 3","75",IF($D$1="Week 4","75",IF($D$1="Week 5","75",IF($D$1="Week 6","85",IF($D$1="Week 7","85",IF($D$1="Week 8","85",IF($D$1="Week 9","85",IF($D$1="Week 10","85","N/A"))))))))))</f>
        <v>75</v>
      </c>
      <c r="I47" s="72">
        <f>MROUND(IF($A$1="Paul",VLOOKUP($B$47,'Master List'!$1:$1048576,3,FALSE)*(H47/100),"N/A"),5)</f>
        <v>75</v>
      </c>
      <c r="J47" s="28"/>
    </row>
    <row r="48" spans="1:12" x14ac:dyDescent="0.2">
      <c r="A48" s="11"/>
      <c r="B48" s="35" t="s">
        <v>56</v>
      </c>
      <c r="C48" s="36"/>
      <c r="D48" s="36"/>
      <c r="E48" s="36"/>
      <c r="F48" s="36"/>
      <c r="G48" s="36"/>
      <c r="H48" s="36"/>
      <c r="I48" s="36"/>
      <c r="J48" s="37"/>
    </row>
    <row r="49" spans="1:19" x14ac:dyDescent="0.2">
      <c r="A49" s="4">
        <v>7</v>
      </c>
      <c r="B49" s="33" t="s">
        <v>38</v>
      </c>
      <c r="C49" s="34"/>
      <c r="D49" s="33" t="s">
        <v>42</v>
      </c>
      <c r="E49" s="34"/>
      <c r="F49" s="12" t="str">
        <f>IF($D$1="Week 1","3",IF($D$1="Week 2","3",IF($D$1="Week 3","3",IF($D$1="Week 4","3",IF($D$1="Week 5","3",IF($D$1="Week 6","3",IF($D$1="Week 7","3",IF($D$1="Week 8","3",IF($D$1="Week 9","3",IF($D$1="Week 10","3","N/A"))))))))))</f>
        <v>3</v>
      </c>
      <c r="G49" s="12" t="str">
        <f>IF($D$1="Week 1","12/12/12",IF($D$1="Week 2","12/12/12",IF($D$1="Week 3","14/14/14",IF($D$1="Week 4","14/14/14",IF($D$1="Week 5","16/16/16",IF($D$1="Week 6","16/16/16",IF($D$1="Week 7","18/18/18",IF($D$1="Week 8","18/18/18",IF($D$1="Week 9","20/20/20",IF($D$1="Week 10","20/20/20","N/A"))))))))))</f>
        <v>12/12/12</v>
      </c>
      <c r="H49" s="12" t="s">
        <v>39</v>
      </c>
      <c r="I49" s="72" t="s">
        <v>22</v>
      </c>
      <c r="J49" s="73"/>
    </row>
    <row r="50" spans="1:19" x14ac:dyDescent="0.2">
      <c r="A50" s="4">
        <v>8</v>
      </c>
      <c r="B50" s="33" t="s">
        <v>59</v>
      </c>
      <c r="C50" s="34"/>
      <c r="D50" s="33" t="s">
        <v>42</v>
      </c>
      <c r="E50" s="34"/>
      <c r="F50" s="12" t="str">
        <f>IF($D$1="Week 1","3",IF($D$1="Week 2","3",IF($D$1="Week 3","3",IF($D$1="Week 4","3",IF($D$1="Week 5","3",IF($D$1="Week 6","3",IF($D$1="Week 7","3",IF($D$1="Week 8","3",IF($D$1="Week 9","3",IF($D$1="Week 10","3","N/A"))))))))))</f>
        <v>3</v>
      </c>
      <c r="G50" s="12">
        <v>1</v>
      </c>
      <c r="H50" s="12" t="s">
        <v>39</v>
      </c>
      <c r="I50" s="79" t="str">
        <f>IF($D$1="Week 1","2:00",IF($D$1="Week 2","2:00",IF($D$1="Week 3","2:30",IF($D$1="Week 4","2:30",IF($D$1="Week 5","2:30",IF($D$1="Week 6","3:00",IF($D$1="Week 7","3:00",IF($D$1="Week 8","3:00",IF($D$1="Week 9","3:00",IF($D$1="Week 10","3:00","N/A"))))))))))</f>
        <v>2:00</v>
      </c>
      <c r="J50" s="73"/>
    </row>
    <row r="51" spans="1:19" x14ac:dyDescent="0.2">
      <c r="A51" s="9" t="str">
        <f>$D$1</f>
        <v>Week 1</v>
      </c>
      <c r="B51" s="44" t="s">
        <v>49</v>
      </c>
      <c r="C51" s="45"/>
      <c r="D51" s="45"/>
      <c r="E51" s="46"/>
      <c r="F51" s="40" t="s">
        <v>52</v>
      </c>
      <c r="G51" s="41"/>
      <c r="H51" s="41"/>
      <c r="I51" s="41"/>
      <c r="J51" s="42"/>
    </row>
    <row r="52" spans="1:19" x14ac:dyDescent="0.2">
      <c r="A52" s="10" t="s">
        <v>10</v>
      </c>
      <c r="B52" s="43" t="s">
        <v>0</v>
      </c>
      <c r="C52" s="43"/>
      <c r="D52" s="43" t="s">
        <v>1</v>
      </c>
      <c r="E52" s="43"/>
      <c r="F52" s="29" t="s">
        <v>11</v>
      </c>
      <c r="G52" s="29" t="s">
        <v>12</v>
      </c>
      <c r="H52" s="29" t="s">
        <v>41</v>
      </c>
      <c r="I52" s="29" t="s">
        <v>40</v>
      </c>
      <c r="J52" s="8" t="s">
        <v>78</v>
      </c>
    </row>
    <row r="53" spans="1:19" x14ac:dyDescent="0.2">
      <c r="A53" s="11"/>
      <c r="B53" s="35" t="s">
        <v>56</v>
      </c>
      <c r="C53" s="36"/>
      <c r="D53" s="36"/>
      <c r="E53" s="36"/>
      <c r="F53" s="36"/>
      <c r="G53" s="80"/>
      <c r="H53" s="80"/>
      <c r="I53" s="36"/>
      <c r="J53" s="37"/>
      <c r="K53" s="71"/>
      <c r="N53" s="70"/>
      <c r="O53" s="88"/>
      <c r="P53" s="88"/>
      <c r="Q53" s="70"/>
    </row>
    <row r="54" spans="1:19" x14ac:dyDescent="0.2">
      <c r="A54" s="4">
        <v>1</v>
      </c>
      <c r="B54" s="33" t="s">
        <v>64</v>
      </c>
      <c r="C54" s="34"/>
      <c r="D54" s="33" t="s">
        <v>6</v>
      </c>
      <c r="E54" s="34"/>
      <c r="F54" s="12">
        <v>5</v>
      </c>
      <c r="G54" s="79" t="str">
        <f>IF($D$1="Week 1","5/5/5/5/5",IF($D$1="Week 2","6/6/6/6/6",IF($D$1="Week 3","7/7/7/7/7",IF($D$1="Week 4","8/8/8/8/8",IF($D$1="Week 5","9/9/9/9/9",IF($D$1="Week 6","5/5/5/5/5",IF($D$1="Week 7","6/6/6/6/6",IF($D$1="Week 8","7/7/7/7/7",IF($D$1="Week 9","8/8/8/8/8",IF($D$1="Week 10","9/9/9/9/9","N/A"))))))))))</f>
        <v>5/5/5/5/5</v>
      </c>
      <c r="H54" s="92" t="str">
        <f>IF($D$1="Week 1","75",IF($D$1="Week 2","75",IF($D$1="Week 3","75",IF($D$1="Week 4","75",IF($D$1="Week 5","75",IF($D$1="Week 6","85",IF($D$1="Week 7","85",IF($D$1="Week 8","85",IF($D$1="Week 9","85",IF($D$1="Week 10","85","N/A"))))))))))</f>
        <v>75</v>
      </c>
      <c r="I54" s="72">
        <f>MROUND(IF($A$1="Paul",VLOOKUP($B$54,'Master List'!$1:$1048576,3,FALSE)*(H54/100),"N/A"),5)</f>
        <v>75</v>
      </c>
      <c r="J54" s="73"/>
      <c r="K54" s="71"/>
      <c r="N54" s="70"/>
      <c r="O54" s="70"/>
      <c r="P54" s="70"/>
      <c r="Q54" s="70"/>
    </row>
    <row r="55" spans="1:19" x14ac:dyDescent="0.2">
      <c r="A55" s="4">
        <v>2</v>
      </c>
      <c r="B55" s="33" t="s">
        <v>35</v>
      </c>
      <c r="C55" s="34"/>
      <c r="D55" s="33" t="s">
        <v>6</v>
      </c>
      <c r="E55" s="34"/>
      <c r="F55" s="12">
        <v>5</v>
      </c>
      <c r="G55" s="79" t="str">
        <f>IF($D$1="Week 1","3/3/3/3/3",IF($D$1="Week 2","3/3/3/3/3",IF($D$1="Week 3","3/3/3/3/3",IF($D$1="Week 4","3/3/3/3/3",IF($D$1="Week 5","3/3/3/3/3",IF($D$1="Week 6","5/5/5/5/5",IF($D$1="Week 7","5/5/5/5/5",IF($D$1="Week 8","5/5/5/5/5",IF($D$1="Week 9","5/5/5/5/5",IF($D$1="Week 10","5/5/5/5/5","N/A"))))))))))</f>
        <v>3/3/3/3/3</v>
      </c>
      <c r="H55" s="92" t="s">
        <v>39</v>
      </c>
      <c r="I55" s="72" t="s">
        <v>22</v>
      </c>
      <c r="J55" s="73"/>
      <c r="K55" s="71"/>
      <c r="N55" s="70"/>
      <c r="O55" s="70"/>
      <c r="P55" s="70"/>
      <c r="Q55" s="70"/>
    </row>
    <row r="56" spans="1:19" ht="16.5" customHeight="1" x14ac:dyDescent="0.2">
      <c r="A56" s="4">
        <v>3</v>
      </c>
      <c r="B56" s="33" t="s">
        <v>65</v>
      </c>
      <c r="C56" s="34"/>
      <c r="D56" s="33" t="s">
        <v>6</v>
      </c>
      <c r="E56" s="34"/>
      <c r="F56" s="12">
        <v>4</v>
      </c>
      <c r="G56" s="79" t="str">
        <f>IF($D$1="Week 1","6/6/6/6",IF($D$1="Week 2","6/6/6/6",IF($D$1="Week 3","8/8/8/8",IF($D$1="Week 4","8/8/8/8",IF($D$1="Week 5","6/6/6/6",IF($D$1="Week 6","6/6/6/6",IF($D$1="Week 7","8/8/8/8",IF($D$1="Week 8","8/8/8/8",IF($D$1="Week 9","6/6/6/6",IF($D$1="Week 10","6/6/6/6","N/A"))))))))))</f>
        <v>6/6/6/6</v>
      </c>
      <c r="H56" s="92" t="str">
        <f>IF($D$1="Week 1","75",IF($D$1="Week 2","75",IF($D$1="Week 3","75",IF($D$1="Week 4","75",IF($D$1="Week 5","85",IF($D$1="Week 6","85",IF($D$1="Week 7","85",IF($D$1="Week 8","85",IF($D$1="Week 9","95",IF($D$1="Week 10","95","N/A"))))))))))</f>
        <v>75</v>
      </c>
      <c r="I56" s="72">
        <f>MROUND(IF($A$1="Paul",VLOOKUP($B$56,'Master List'!$1:$1048576,3,FALSE)*(H56/100),"N/A"),5)</f>
        <v>75</v>
      </c>
      <c r="J56" s="73"/>
      <c r="K56" s="71"/>
      <c r="L56" s="75"/>
      <c r="M56" s="85"/>
      <c r="N56" s="89"/>
      <c r="O56" s="89"/>
      <c r="P56" s="89"/>
      <c r="Q56" s="89"/>
      <c r="R56" s="82"/>
      <c r="S56" s="74"/>
    </row>
    <row r="57" spans="1:19" x14ac:dyDescent="0.2">
      <c r="A57" s="4">
        <v>4</v>
      </c>
      <c r="B57" s="33" t="s">
        <v>70</v>
      </c>
      <c r="C57" s="34"/>
      <c r="D57" s="33" t="s">
        <v>6</v>
      </c>
      <c r="E57" s="34"/>
      <c r="F57" s="12">
        <v>4</v>
      </c>
      <c r="G57" s="79" t="str">
        <f>IF($D$1="Week 1","8/8/8/8",IF($D$1="Week 2","8/8/8/8",IF($D$1="Week 3","10/10/10/10",IF($D$1="Week 4","10/10/10/10",IF($D$1="Week 5","8/8/8/8",IF($D$1="Week 6","8/8/8/8",IF($D$1="Week 7","10/10/10/10",IF($D$1="Week 8","10/10/10/10",IF($D$1="Week 9","8/8/8/8",IF($D$1="Week 10","8/8/8/8","N/A"))))))))))</f>
        <v>8/8/8/8</v>
      </c>
      <c r="H57" s="92" t="str">
        <f>IF($D$1="Week 1","75",IF($D$1="Week 2","75",IF($D$1="Week 3","75",IF($D$1="Week 4","75",IF($D$1="Week 5","75",IF($D$1="Week 6","85",IF($D$1="Week 7","85",IF($D$1="Week 8","85",IF($D$1="Week 9","85",IF($D$1="Week 10","85","N/A"))))))))))</f>
        <v>75</v>
      </c>
      <c r="I57" s="72">
        <f>MROUND(IF($A$1="Paul",VLOOKUP($B$57,'Master List'!$1:$1048576,3,FALSE)*(H57/100),"N/A"),5)</f>
        <v>75</v>
      </c>
      <c r="J57" s="73"/>
      <c r="K57" s="71"/>
      <c r="N57" s="70"/>
      <c r="O57" s="70"/>
      <c r="P57" s="70"/>
      <c r="Q57" s="70"/>
    </row>
    <row r="58" spans="1:19" ht="16.5" customHeight="1" x14ac:dyDescent="0.2">
      <c r="A58" s="4">
        <v>5</v>
      </c>
      <c r="B58" s="33" t="s">
        <v>67</v>
      </c>
      <c r="C58" s="34"/>
      <c r="D58" s="33" t="s">
        <v>42</v>
      </c>
      <c r="E58" s="34"/>
      <c r="F58" s="12">
        <v>3</v>
      </c>
      <c r="G58" s="79" t="s">
        <v>39</v>
      </c>
      <c r="H58" s="92" t="s">
        <v>39</v>
      </c>
      <c r="I58" s="79" t="str">
        <f>IF($D$1="Week 1","1:00",IF($D$1="Week 2","1:00",IF($D$1="Week 3","1:00",IF($D$1="Week 4","1:00",IF($D$1="Week 5","1:00",IF($D$1="Week 6","1:30",IF($D$1="Week 7","1:30",IF($D$1="Week 8","1:30",IF($D$1="Week 9","1:30",IF($D$1="Week 10","1:30","N/A"))))))))))</f>
        <v>1:00</v>
      </c>
      <c r="J58" s="73"/>
      <c r="K58" s="71"/>
      <c r="L58" s="74"/>
      <c r="M58" s="84"/>
      <c r="N58" s="89"/>
      <c r="O58" s="89"/>
      <c r="P58" s="89"/>
      <c r="Q58" s="89"/>
      <c r="R58" s="82"/>
      <c r="S58" s="74"/>
    </row>
    <row r="59" spans="1:19" ht="16.5" customHeight="1" x14ac:dyDescent="0.2">
      <c r="A59" s="4">
        <v>6</v>
      </c>
      <c r="B59" s="33" t="s">
        <v>68</v>
      </c>
      <c r="C59" s="34"/>
      <c r="D59" s="33" t="s">
        <v>42</v>
      </c>
      <c r="E59" s="34"/>
      <c r="F59" s="12">
        <v>1</v>
      </c>
      <c r="G59" s="79" t="s">
        <v>61</v>
      </c>
      <c r="H59" s="92" t="s">
        <v>39</v>
      </c>
      <c r="I59" s="72" t="s">
        <v>39</v>
      </c>
      <c r="J59" s="73"/>
      <c r="K59" s="71"/>
      <c r="L59" s="75"/>
      <c r="M59" s="85"/>
      <c r="N59" s="89"/>
      <c r="O59" s="89"/>
      <c r="P59" s="89"/>
      <c r="Q59" s="89"/>
      <c r="R59" s="82"/>
      <c r="S59" s="74"/>
    </row>
    <row r="60" spans="1:19" x14ac:dyDescent="0.2">
      <c r="A60" s="9" t="str">
        <f>$D$1</f>
        <v>Week 1</v>
      </c>
      <c r="B60" s="44" t="s">
        <v>50</v>
      </c>
      <c r="C60" s="45"/>
      <c r="D60" s="45"/>
      <c r="E60" s="46"/>
      <c r="F60" s="40" t="s">
        <v>51</v>
      </c>
      <c r="G60" s="41"/>
      <c r="H60" s="41"/>
      <c r="I60" s="41"/>
      <c r="J60" s="42"/>
    </row>
    <row r="61" spans="1:19" x14ac:dyDescent="0.2">
      <c r="A61" s="10" t="s">
        <v>10</v>
      </c>
      <c r="B61" s="47" t="s">
        <v>0</v>
      </c>
      <c r="C61" s="47"/>
      <c r="D61" s="47" t="s">
        <v>1</v>
      </c>
      <c r="E61" s="47"/>
      <c r="F61" s="29" t="s">
        <v>11</v>
      </c>
      <c r="G61" s="29" t="s">
        <v>12</v>
      </c>
      <c r="H61" s="29" t="s">
        <v>41</v>
      </c>
      <c r="I61" s="29" t="s">
        <v>40</v>
      </c>
      <c r="J61" s="8" t="s">
        <v>78</v>
      </c>
      <c r="L61" s="27"/>
    </row>
    <row r="62" spans="1:19" x14ac:dyDescent="0.2">
      <c r="A62" s="11"/>
      <c r="B62" s="35" t="s">
        <v>43</v>
      </c>
      <c r="C62" s="36"/>
      <c r="D62" s="36"/>
      <c r="E62" s="36"/>
      <c r="F62" s="36"/>
      <c r="G62" s="36"/>
      <c r="H62" s="36"/>
      <c r="I62" s="36"/>
      <c r="J62" s="37"/>
    </row>
    <row r="63" spans="1:19" x14ac:dyDescent="0.2">
      <c r="A63" s="4">
        <v>1</v>
      </c>
      <c r="B63" s="33" t="s">
        <v>18</v>
      </c>
      <c r="C63" s="34"/>
      <c r="D63" s="33" t="s">
        <v>7</v>
      </c>
      <c r="E63" s="34"/>
      <c r="F63" s="12">
        <v>5</v>
      </c>
      <c r="G63" s="79" t="str">
        <f>IF($D$1="Week 1","5/5/5/5/5",IF($D$1="Week 2","6/6/6/6/6",IF($D$1="Week 3","7/7/7/7/7",IF($D$1="Week 4","8/8/8/8/8",IF($D$1="Week 5","9/9/9/9/9",IF($D$1="Week 6","5/5/5/5/5",IF($D$1="Week 7","6/6/6/6/6",IF($D$1="Week 8","7/7/7/7/7",IF($D$1="Week 9","8/8/8/8/8",IF($D$1="Week 10","9/9/9/9/9","N/A"))))))))))</f>
        <v>5/5/5/5/5</v>
      </c>
      <c r="H63" s="92" t="str">
        <f>IF($D$1="Week 1","75",IF($D$1="Week 2","75",IF($D$1="Week 3","75",IF($D$1="Week 4","75",IF($D$1="Week 5","75",IF($D$1="Week 6","85",IF($D$1="Week 7","85",IF($D$1="Week 8","85",IF($D$1="Week 9","85",IF($D$1="Week 10","85","N/A"))))))))))</f>
        <v>75</v>
      </c>
      <c r="I63" s="72">
        <f>MROUND(IF($A$1="Paul",VLOOKUP($B$63,'Master List'!$1:$1048576,3,FALSE)*(H63/100),"N/A"),5)</f>
        <v>75</v>
      </c>
      <c r="J63" s="73"/>
      <c r="K63" s="71"/>
      <c r="N63" s="70"/>
      <c r="O63" s="70"/>
      <c r="P63" s="70"/>
      <c r="Q63" s="70"/>
    </row>
    <row r="64" spans="1:19" x14ac:dyDescent="0.2">
      <c r="A64" s="4">
        <v>2</v>
      </c>
      <c r="B64" s="33" t="s">
        <v>72</v>
      </c>
      <c r="C64" s="34"/>
      <c r="D64" s="33" t="s">
        <v>7</v>
      </c>
      <c r="E64" s="34"/>
      <c r="F64" s="12">
        <v>4</v>
      </c>
      <c r="G64" s="79" t="str">
        <f>IF($D$1="Week 1","6/6/6/6",IF($D$1="Week 2","6/6/6/6",IF($D$1="Week 3","7/7/7/7",IF($D$1="Week 4","7/7/7/7",IF($D$1="Week 5","8/8/8/8",IF($D$1="Week 6","8/8/8/8",IF($D$1="Week 7","9/9/9/9",IF($D$1="Week 8","9/9/9/9",IF($D$1="Week 9","10/10/10/10",IF($D$1="Week 10","10/10/10/10","N/A"))))))))))</f>
        <v>6/6/6/6</v>
      </c>
      <c r="H64" s="12">
        <v>80</v>
      </c>
      <c r="I64" s="72">
        <f>MROUND(IF($A$1="Paul",VLOOKUP($B$31,'Master List'!$1:$1048576,3,FALSE)*(H64/100),"N/A"),5)</f>
        <v>80</v>
      </c>
      <c r="J64" s="73"/>
    </row>
    <row r="65" spans="1:10" x14ac:dyDescent="0.2">
      <c r="A65" s="4">
        <v>3</v>
      </c>
      <c r="B65" s="33" t="s">
        <v>73</v>
      </c>
      <c r="C65" s="34"/>
      <c r="D65" s="33" t="s">
        <v>7</v>
      </c>
      <c r="E65" s="34"/>
      <c r="F65" s="12">
        <v>4</v>
      </c>
      <c r="G65" s="79" t="str">
        <f>IF($D$1="Week 1","8/8/8/8",IF($D$1="Week 2","8/8/8/8",IF($D$1="Week 3","9/9/9/9",IF($D$1="Week 4","9/9/9/9",IF($D$1="Week 5","10/10/10/10",IF($D$1="Week 6","10/10/10/10",IF($D$1="Week 7","11/11/11/11",IF($D$1="Week 8","11/11/11/11",IF($D$1="Week 9","12/12/12/12",IF($D$1="Week 10","12/12/12/12","N/A"))))))))))</f>
        <v>8/8/8/8</v>
      </c>
      <c r="H65" s="12" t="str">
        <f>IF($D$1="Week 1","N/A",IF($D$1="Week 2","N/A",IF($D$1="Week 3","N/A",IF($D$1="Week 4","N/A",IF($D$1="Week 5","N/A",IF($D$1="Week 6","N/A","N/A"))))))</f>
        <v>N/A</v>
      </c>
      <c r="I65" s="72" t="s">
        <v>22</v>
      </c>
      <c r="J65" s="73"/>
    </row>
    <row r="66" spans="1:10" x14ac:dyDescent="0.2">
      <c r="A66" s="4"/>
      <c r="B66" s="35" t="s">
        <v>57</v>
      </c>
      <c r="C66" s="36"/>
      <c r="D66" s="36"/>
      <c r="E66" s="36"/>
      <c r="F66" s="36"/>
      <c r="G66" s="93"/>
      <c r="H66" s="36"/>
      <c r="I66" s="36"/>
      <c r="J66" s="95"/>
    </row>
    <row r="67" spans="1:10" x14ac:dyDescent="0.2">
      <c r="A67" s="4">
        <v>4</v>
      </c>
      <c r="B67" s="33" t="s">
        <v>25</v>
      </c>
      <c r="C67" s="34"/>
      <c r="D67" s="33" t="s">
        <v>7</v>
      </c>
      <c r="E67" s="34"/>
      <c r="F67" s="12">
        <v>3</v>
      </c>
      <c r="G67" s="12" t="s">
        <v>39</v>
      </c>
      <c r="H67" s="12" t="str">
        <f>IF($D$1="Week 1","75",IF($D$1="Week 2","75",IF($D$1="Week 3","75",IF($D$1="Week 4","85",IF($D$1="Week 5","85",IF($D$1="Week 6","85","N/A"))))))</f>
        <v>75</v>
      </c>
      <c r="I67" s="79" t="str">
        <f>IF($D$1="Week 1","0:45",IF($D$1="Week 2","0:45",IF($D$1="Week 3","0:45",IF($D$1="Week 4","0:45",IF($D$1="Week 5","1:00",IF($D$1="Week 6","1:00",IF($D$1="Week 7","1:00",IF($D$1="Week 8","1:00",IF($D$1="Week 9","1:15",IF($D$1="Week 10","1:15","N/A"))))))))))</f>
        <v>0:45</v>
      </c>
      <c r="J67" s="73"/>
    </row>
    <row r="68" spans="1:10" x14ac:dyDescent="0.2">
      <c r="A68" s="4">
        <v>5</v>
      </c>
      <c r="B68" s="33" t="s">
        <v>26</v>
      </c>
      <c r="C68" s="34"/>
      <c r="D68" s="33" t="s">
        <v>7</v>
      </c>
      <c r="E68" s="34"/>
      <c r="F68" s="12">
        <v>3</v>
      </c>
      <c r="G68" s="79" t="str">
        <f>IF($D$1="Week 1","10/10/10",IF($D$1="Week 2","10/10/10",IF($D$1="Week 3","10/10/10",IF($D$1="Week 4","10/10/10",IF($D$1="Week 5","10/10/10",IF($D$1="Week 6","12/12/12",IF($D$1="Week 7","12/12/12",IF($D$1="Week 8","12/12/12",IF($D$1="Week 9","12/12/12",IF($D$1="Week 10","12/12/12","N/A"))))))))))</f>
        <v>10/10/10</v>
      </c>
      <c r="H68" s="12" t="str">
        <f>IF($D$1="Week 1","75",IF($D$1="Week 2","75",IF($D$1="Week 3","75",IF($D$1="Week 4","85",IF($D$1="Week 5","85",IF($D$1="Week 6","85","N/A"))))))</f>
        <v>75</v>
      </c>
      <c r="I68" s="72" t="s">
        <v>22</v>
      </c>
      <c r="J68" s="73"/>
    </row>
    <row r="69" spans="1:10" x14ac:dyDescent="0.2">
      <c r="A69" s="11"/>
      <c r="B69" s="35" t="s">
        <v>56</v>
      </c>
      <c r="C69" s="36"/>
      <c r="D69" s="80"/>
      <c r="E69" s="80"/>
      <c r="F69" s="36"/>
      <c r="G69" s="36"/>
      <c r="H69" s="36"/>
      <c r="I69" s="36"/>
      <c r="J69" s="37"/>
    </row>
    <row r="70" spans="1:10" ht="17" customHeight="1" x14ac:dyDescent="0.2">
      <c r="A70" s="4">
        <v>6</v>
      </c>
      <c r="B70" s="33" t="s">
        <v>34</v>
      </c>
      <c r="C70" s="97"/>
      <c r="D70" s="99" t="s">
        <v>42</v>
      </c>
      <c r="E70" s="99"/>
      <c r="F70" s="98">
        <v>1</v>
      </c>
      <c r="G70" s="12" t="s">
        <v>39</v>
      </c>
      <c r="H70" s="12" t="s">
        <v>39</v>
      </c>
      <c r="I70" s="79" t="str">
        <f>IF($D$1="Week 1","1:00",IF($D$1="Week 2","1:30",IF($D$1="Week 3","1:45",IF($D$1="Week 4","1:45",IF($D$1="Week 5","2:00",IF($D$1="Week 6","2:00",IF($D$1="Week 7","2:15",IF($D$1="Week 8","2:15",IF($D$1="Week 9","2:30",IF($D$1="Week 10","2:30","N/A"))))))))))</f>
        <v>1:00</v>
      </c>
      <c r="J70" s="73"/>
    </row>
  </sheetData>
  <mergeCells count="120">
    <mergeCell ref="B49:C49"/>
    <mergeCell ref="D49:E49"/>
    <mergeCell ref="B23:C23"/>
    <mergeCell ref="D23:E23"/>
    <mergeCell ref="B24:C24"/>
    <mergeCell ref="D24:E24"/>
    <mergeCell ref="B26:C26"/>
    <mergeCell ref="D26:E26"/>
    <mergeCell ref="B33:J33"/>
    <mergeCell ref="B36:J36"/>
    <mergeCell ref="B34:C34"/>
    <mergeCell ref="D34:E34"/>
    <mergeCell ref="B16:C16"/>
    <mergeCell ref="D16:E16"/>
    <mergeCell ref="B17:C17"/>
    <mergeCell ref="D17:E17"/>
    <mergeCell ref="B43:C43"/>
    <mergeCell ref="D43:E43"/>
    <mergeCell ref="B11:J11"/>
    <mergeCell ref="B13:C13"/>
    <mergeCell ref="D13:E13"/>
    <mergeCell ref="B15:J15"/>
    <mergeCell ref="B69:J69"/>
    <mergeCell ref="B70:C70"/>
    <mergeCell ref="D70:E70"/>
    <mergeCell ref="B67:C67"/>
    <mergeCell ref="D67:E67"/>
    <mergeCell ref="B68:C68"/>
    <mergeCell ref="D68:E68"/>
    <mergeCell ref="B66:J66"/>
    <mergeCell ref="B63:C63"/>
    <mergeCell ref="D63:E63"/>
    <mergeCell ref="B64:C64"/>
    <mergeCell ref="D64:E64"/>
    <mergeCell ref="B65:C65"/>
    <mergeCell ref="D65:E65"/>
    <mergeCell ref="B60:E60"/>
    <mergeCell ref="F60:J60"/>
    <mergeCell ref="B61:C61"/>
    <mergeCell ref="D61:E61"/>
    <mergeCell ref="B62:J62"/>
    <mergeCell ref="B57:C57"/>
    <mergeCell ref="D57:E57"/>
    <mergeCell ref="B58:C58"/>
    <mergeCell ref="D58:E58"/>
    <mergeCell ref="B59:C59"/>
    <mergeCell ref="D59:E59"/>
    <mergeCell ref="B54:C54"/>
    <mergeCell ref="D54:E54"/>
    <mergeCell ref="B55:C55"/>
    <mergeCell ref="D55:E55"/>
    <mergeCell ref="B56:C56"/>
    <mergeCell ref="D56:E56"/>
    <mergeCell ref="B51:E51"/>
    <mergeCell ref="F51:J51"/>
    <mergeCell ref="B52:C52"/>
    <mergeCell ref="D52:E52"/>
    <mergeCell ref="B53:J53"/>
    <mergeCell ref="B50:C50"/>
    <mergeCell ref="D50:E50"/>
    <mergeCell ref="B5:E5"/>
    <mergeCell ref="F5:J5"/>
    <mergeCell ref="B10:C10"/>
    <mergeCell ref="D10:E10"/>
    <mergeCell ref="B25:C25"/>
    <mergeCell ref="D25:E25"/>
    <mergeCell ref="B8:C8"/>
    <mergeCell ref="D8:E8"/>
    <mergeCell ref="B9:C9"/>
    <mergeCell ref="D9:E9"/>
    <mergeCell ref="B12:C12"/>
    <mergeCell ref="D12:E12"/>
    <mergeCell ref="B14:C14"/>
    <mergeCell ref="D14:E14"/>
    <mergeCell ref="A1:C4"/>
    <mergeCell ref="D1:E4"/>
    <mergeCell ref="B6:C6"/>
    <mergeCell ref="D6:E6"/>
    <mergeCell ref="B7:J7"/>
    <mergeCell ref="B22:C22"/>
    <mergeCell ref="D22:E22"/>
    <mergeCell ref="B21:C21"/>
    <mergeCell ref="B18:E18"/>
    <mergeCell ref="F18:J18"/>
    <mergeCell ref="B19:C19"/>
    <mergeCell ref="D19:E19"/>
    <mergeCell ref="B20:J20"/>
    <mergeCell ref="D21:E21"/>
    <mergeCell ref="F27:J27"/>
    <mergeCell ref="B27:E27"/>
    <mergeCell ref="B37:C37"/>
    <mergeCell ref="D37:E37"/>
    <mergeCell ref="B28:C28"/>
    <mergeCell ref="D28:E28"/>
    <mergeCell ref="B29:J29"/>
    <mergeCell ref="B30:C30"/>
    <mergeCell ref="D30:E30"/>
    <mergeCell ref="B31:C31"/>
    <mergeCell ref="D31:E31"/>
    <mergeCell ref="B32:C32"/>
    <mergeCell ref="D32:E32"/>
    <mergeCell ref="B35:C35"/>
    <mergeCell ref="D35:E35"/>
    <mergeCell ref="F38:J38"/>
    <mergeCell ref="B39:C39"/>
    <mergeCell ref="D39:E39"/>
    <mergeCell ref="B40:J40"/>
    <mergeCell ref="B41:C41"/>
    <mergeCell ref="D42:E42"/>
    <mergeCell ref="B42:C42"/>
    <mergeCell ref="D41:E41"/>
    <mergeCell ref="B38:E38"/>
    <mergeCell ref="B44:J44"/>
    <mergeCell ref="B47:C47"/>
    <mergeCell ref="D47:E47"/>
    <mergeCell ref="B45:C45"/>
    <mergeCell ref="D45:E45"/>
    <mergeCell ref="B46:C46"/>
    <mergeCell ref="D46:E46"/>
    <mergeCell ref="B48:J48"/>
  </mergeCells>
  <dataValidations count="1">
    <dataValidation type="list" allowBlank="1" showInputMessage="1" showErrorMessage="1" sqref="D1:E4" xr:uid="{6C928568-FBD3-5E44-986C-3E1917427750}">
      <formula1>"Week 1, Week 2, Week 3, Week 4, Week 5, Week 6, Week 7, Week 8, Week 9, Week 10"</formula1>
    </dataValidation>
  </dataValidations>
  <pageMargins left="0.7" right="0.7" top="0.75" bottom="0.75" header="0.3" footer="0.3"/>
  <ignoredErrors>
    <ignoredError sqref="G14 G16 G47 G49 G35 G68" twoDigitTextYear="1"/>
    <ignoredError sqref="H32 G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AE8E-71BF-7749-8371-0A5C22923278}">
  <dimension ref="A1:AM39"/>
  <sheetViews>
    <sheetView zoomScale="116" workbookViewId="0">
      <selection activeCell="C3" sqref="C3"/>
    </sheetView>
  </sheetViews>
  <sheetFormatPr baseColWidth="10" defaultColWidth="10.83203125" defaultRowHeight="16" x14ac:dyDescent="0.2"/>
  <cols>
    <col min="1" max="1" width="21.6640625" style="63" customWidth="1"/>
    <col min="2" max="16384" width="10.83203125" style="63"/>
  </cols>
  <sheetData>
    <row r="1" spans="1:39" s="103" customFormat="1" x14ac:dyDescent="0.2">
      <c r="A1" s="100">
        <v>1</v>
      </c>
      <c r="B1" s="101">
        <v>2</v>
      </c>
      <c r="C1" s="102">
        <v>3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x14ac:dyDescent="0.2">
      <c r="A2" s="104" t="s">
        <v>16</v>
      </c>
      <c r="B2" s="105" t="s">
        <v>1</v>
      </c>
      <c r="C2" s="106" t="s">
        <v>45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</row>
    <row r="3" spans="1:39" x14ac:dyDescent="0.2">
      <c r="A3" s="108" t="s">
        <v>24</v>
      </c>
      <c r="B3" s="109" t="s">
        <v>6</v>
      </c>
      <c r="C3" s="81">
        <v>100</v>
      </c>
      <c r="D3" s="14"/>
      <c r="E3" s="14"/>
      <c r="F3" s="14"/>
      <c r="G3" s="14"/>
      <c r="P3" s="14"/>
    </row>
    <row r="4" spans="1:39" x14ac:dyDescent="0.2">
      <c r="A4" s="108" t="s">
        <v>65</v>
      </c>
      <c r="B4" s="109" t="s">
        <v>6</v>
      </c>
      <c r="C4" s="81">
        <v>100</v>
      </c>
      <c r="D4" s="14"/>
      <c r="E4" s="14"/>
      <c r="F4" s="14"/>
      <c r="G4" s="14"/>
      <c r="P4" s="14"/>
    </row>
    <row r="5" spans="1:39" x14ac:dyDescent="0.2">
      <c r="A5" s="108" t="s">
        <v>17</v>
      </c>
      <c r="B5" s="109" t="s">
        <v>6</v>
      </c>
      <c r="C5" s="81">
        <v>100</v>
      </c>
      <c r="D5" s="14"/>
      <c r="E5" s="14"/>
      <c r="F5" s="14"/>
      <c r="G5" s="14"/>
      <c r="P5" s="14"/>
    </row>
    <row r="6" spans="1:39" x14ac:dyDescent="0.2">
      <c r="A6" s="108" t="s">
        <v>74</v>
      </c>
      <c r="B6" s="109" t="s">
        <v>20</v>
      </c>
      <c r="C6" s="81">
        <v>100</v>
      </c>
      <c r="D6" s="14"/>
      <c r="E6" s="14"/>
      <c r="F6" s="14"/>
      <c r="G6" s="14"/>
      <c r="P6" s="14"/>
    </row>
    <row r="7" spans="1:39" x14ac:dyDescent="0.2">
      <c r="A7" s="108" t="s">
        <v>29</v>
      </c>
      <c r="B7" s="109" t="s">
        <v>7</v>
      </c>
      <c r="C7" s="81">
        <v>100</v>
      </c>
      <c r="D7" s="14"/>
      <c r="E7" s="14"/>
      <c r="F7" s="14"/>
      <c r="G7" s="14"/>
      <c r="P7" s="14"/>
    </row>
    <row r="8" spans="1:39" x14ac:dyDescent="0.2">
      <c r="A8" s="108" t="s">
        <v>62</v>
      </c>
      <c r="B8" s="109" t="s">
        <v>6</v>
      </c>
      <c r="C8" s="81">
        <v>100</v>
      </c>
      <c r="D8" s="14"/>
      <c r="E8" s="14"/>
      <c r="F8" s="14"/>
      <c r="G8" s="14"/>
      <c r="P8" s="14"/>
    </row>
    <row r="9" spans="1:39" x14ac:dyDescent="0.2">
      <c r="A9" s="108" t="s">
        <v>69</v>
      </c>
      <c r="B9" s="109" t="s">
        <v>6</v>
      </c>
      <c r="C9" s="81">
        <v>100</v>
      </c>
      <c r="D9" s="14"/>
      <c r="E9" s="14"/>
      <c r="F9" s="14"/>
      <c r="G9" s="14"/>
      <c r="P9" s="14"/>
    </row>
    <row r="10" spans="1:39" x14ac:dyDescent="0.2">
      <c r="A10" s="108" t="s">
        <v>71</v>
      </c>
      <c r="B10" s="109" t="s">
        <v>7</v>
      </c>
      <c r="C10" s="81">
        <v>100</v>
      </c>
      <c r="D10" s="14"/>
      <c r="E10" s="14"/>
      <c r="F10" s="14"/>
      <c r="G10" s="14"/>
      <c r="P10" s="14"/>
    </row>
    <row r="11" spans="1:39" x14ac:dyDescent="0.2">
      <c r="A11" s="108" t="s">
        <v>63</v>
      </c>
      <c r="B11" s="109" t="s">
        <v>6</v>
      </c>
      <c r="C11" s="81">
        <v>100</v>
      </c>
      <c r="D11" s="14"/>
      <c r="E11" s="14"/>
      <c r="F11" s="14"/>
      <c r="G11" s="14"/>
      <c r="P11" s="14"/>
    </row>
    <row r="12" spans="1:39" x14ac:dyDescent="0.2">
      <c r="A12" s="108" t="s">
        <v>64</v>
      </c>
      <c r="B12" s="109" t="s">
        <v>6</v>
      </c>
      <c r="C12" s="81">
        <v>100</v>
      </c>
      <c r="D12" s="14"/>
      <c r="E12" s="14"/>
      <c r="F12" s="14"/>
      <c r="G12" s="14"/>
      <c r="P12" s="14"/>
    </row>
    <row r="13" spans="1:39" x14ac:dyDescent="0.2">
      <c r="A13" s="108" t="s">
        <v>8</v>
      </c>
      <c r="B13" s="109" t="s">
        <v>7</v>
      </c>
      <c r="C13" s="81">
        <v>100</v>
      </c>
      <c r="D13" s="14"/>
      <c r="E13" s="14"/>
      <c r="F13" s="14"/>
      <c r="G13" s="14"/>
      <c r="P13" s="14"/>
    </row>
    <row r="14" spans="1:39" x14ac:dyDescent="0.2">
      <c r="A14" s="108" t="s">
        <v>70</v>
      </c>
      <c r="B14" s="109" t="s">
        <v>6</v>
      </c>
      <c r="C14" s="81">
        <v>100</v>
      </c>
      <c r="D14" s="14"/>
      <c r="E14" s="14"/>
      <c r="F14" s="14"/>
      <c r="G14" s="14"/>
      <c r="P14" s="14"/>
    </row>
    <row r="15" spans="1:39" x14ac:dyDescent="0.2">
      <c r="A15" s="108" t="s">
        <v>21</v>
      </c>
      <c r="B15" s="109" t="s">
        <v>6</v>
      </c>
      <c r="C15" s="81">
        <v>100</v>
      </c>
      <c r="D15" s="14"/>
      <c r="E15" s="14"/>
      <c r="F15" s="14"/>
      <c r="G15" s="14"/>
      <c r="P15" s="14"/>
    </row>
    <row r="16" spans="1:39" x14ac:dyDescent="0.2">
      <c r="A16" s="108" t="s">
        <v>28</v>
      </c>
      <c r="B16" s="109" t="s">
        <v>7</v>
      </c>
      <c r="C16" s="81">
        <v>100</v>
      </c>
      <c r="D16" s="14"/>
      <c r="E16" s="14"/>
      <c r="F16" s="14"/>
      <c r="G16" s="14"/>
      <c r="P16" s="14"/>
    </row>
    <row r="17" spans="1:16" x14ac:dyDescent="0.2">
      <c r="A17" s="108" t="s">
        <v>19</v>
      </c>
      <c r="B17" s="109" t="s">
        <v>6</v>
      </c>
      <c r="C17" s="81">
        <v>100</v>
      </c>
      <c r="D17" s="14"/>
      <c r="E17" s="14"/>
      <c r="F17" s="14"/>
      <c r="G17" s="14"/>
      <c r="P17" s="14"/>
    </row>
    <row r="18" spans="1:16" x14ac:dyDescent="0.2">
      <c r="A18" s="108" t="s">
        <v>66</v>
      </c>
      <c r="B18" s="109" t="s">
        <v>6</v>
      </c>
      <c r="C18" s="81">
        <v>100</v>
      </c>
      <c r="D18" s="14"/>
      <c r="E18" s="14"/>
      <c r="F18" s="14"/>
      <c r="G18" s="14"/>
      <c r="P18" s="14"/>
    </row>
    <row r="19" spans="1:16" x14ac:dyDescent="0.2">
      <c r="A19" s="108" t="s">
        <v>73</v>
      </c>
      <c r="B19" s="109" t="s">
        <v>7</v>
      </c>
      <c r="C19" s="81">
        <v>100</v>
      </c>
      <c r="D19" s="14"/>
      <c r="E19" s="14"/>
      <c r="F19" s="14"/>
      <c r="G19" s="14"/>
      <c r="P19" s="14"/>
    </row>
    <row r="20" spans="1:16" x14ac:dyDescent="0.2">
      <c r="A20" s="108" t="s">
        <v>33</v>
      </c>
      <c r="B20" s="109" t="s">
        <v>7</v>
      </c>
      <c r="C20" s="81">
        <v>100</v>
      </c>
      <c r="D20" s="14"/>
      <c r="E20" s="14"/>
      <c r="F20" s="14"/>
      <c r="G20" s="14"/>
      <c r="P20" s="14"/>
    </row>
    <row r="21" spans="1:16" x14ac:dyDescent="0.2">
      <c r="A21" s="108" t="s">
        <v>38</v>
      </c>
      <c r="B21" s="109" t="s">
        <v>42</v>
      </c>
      <c r="C21" s="81">
        <v>100</v>
      </c>
      <c r="D21" s="14"/>
      <c r="E21" s="14"/>
      <c r="F21" s="14"/>
      <c r="G21" s="14"/>
      <c r="P21" s="14"/>
    </row>
    <row r="22" spans="1:16" x14ac:dyDescent="0.2">
      <c r="A22" s="108" t="s">
        <v>27</v>
      </c>
      <c r="B22" s="109" t="s">
        <v>6</v>
      </c>
      <c r="C22" s="81">
        <v>100</v>
      </c>
      <c r="D22" s="14"/>
      <c r="E22" s="14"/>
      <c r="F22" s="14"/>
      <c r="G22" s="14"/>
      <c r="P22" s="14"/>
    </row>
    <row r="23" spans="1:16" x14ac:dyDescent="0.2">
      <c r="A23" s="108" t="s">
        <v>54</v>
      </c>
      <c r="B23" s="109" t="s">
        <v>6</v>
      </c>
      <c r="C23" s="81">
        <v>100</v>
      </c>
      <c r="D23" s="14"/>
      <c r="E23" s="14"/>
      <c r="F23" s="14"/>
      <c r="G23" s="14"/>
      <c r="P23" s="14"/>
    </row>
    <row r="24" spans="1:16" x14ac:dyDescent="0.2">
      <c r="A24" s="108" t="s">
        <v>25</v>
      </c>
      <c r="B24" s="109" t="s">
        <v>7</v>
      </c>
      <c r="C24" s="81">
        <v>100</v>
      </c>
      <c r="D24" s="14"/>
      <c r="E24" s="14"/>
      <c r="F24" s="14"/>
      <c r="G24" s="14"/>
      <c r="P24" s="14"/>
    </row>
    <row r="25" spans="1:16" x14ac:dyDescent="0.2">
      <c r="A25" s="108" t="s">
        <v>26</v>
      </c>
      <c r="B25" s="109" t="s">
        <v>7</v>
      </c>
      <c r="C25" s="81">
        <v>100</v>
      </c>
    </row>
    <row r="26" spans="1:16" x14ac:dyDescent="0.2">
      <c r="A26" s="108" t="s">
        <v>55</v>
      </c>
      <c r="B26" s="109" t="s">
        <v>6</v>
      </c>
      <c r="C26" s="81">
        <v>100</v>
      </c>
    </row>
    <row r="27" spans="1:16" x14ac:dyDescent="0.2">
      <c r="A27" s="108" t="s">
        <v>34</v>
      </c>
      <c r="B27" s="109" t="s">
        <v>42</v>
      </c>
      <c r="C27" s="81">
        <v>100</v>
      </c>
    </row>
    <row r="28" spans="1:16" x14ac:dyDescent="0.2">
      <c r="A28" s="108" t="s">
        <v>30</v>
      </c>
      <c r="B28" s="109" t="s">
        <v>6</v>
      </c>
      <c r="C28" s="81">
        <v>100</v>
      </c>
    </row>
    <row r="29" spans="1:16" x14ac:dyDescent="0.2">
      <c r="A29" s="108" t="s">
        <v>35</v>
      </c>
      <c r="B29" s="109" t="s">
        <v>6</v>
      </c>
      <c r="C29" s="81">
        <v>100</v>
      </c>
    </row>
    <row r="30" spans="1:16" x14ac:dyDescent="0.2">
      <c r="A30" s="108" t="s">
        <v>58</v>
      </c>
      <c r="B30" s="109" t="s">
        <v>6</v>
      </c>
      <c r="C30" s="81">
        <v>100</v>
      </c>
    </row>
    <row r="31" spans="1:16" x14ac:dyDescent="0.2">
      <c r="A31" s="108" t="s">
        <v>37</v>
      </c>
      <c r="B31" s="109" t="s">
        <v>6</v>
      </c>
      <c r="C31" s="81">
        <v>100</v>
      </c>
    </row>
    <row r="32" spans="1:16" x14ac:dyDescent="0.2">
      <c r="A32" s="108" t="s">
        <v>77</v>
      </c>
      <c r="B32" s="109" t="s">
        <v>7</v>
      </c>
      <c r="C32" s="81">
        <v>100</v>
      </c>
    </row>
    <row r="33" spans="1:3" x14ac:dyDescent="0.2">
      <c r="A33" s="108" t="s">
        <v>36</v>
      </c>
      <c r="B33" s="109" t="s">
        <v>6</v>
      </c>
      <c r="C33" s="81">
        <v>100</v>
      </c>
    </row>
    <row r="34" spans="1:3" x14ac:dyDescent="0.2">
      <c r="A34" s="108" t="s">
        <v>72</v>
      </c>
      <c r="B34" s="109" t="s">
        <v>7</v>
      </c>
      <c r="C34" s="81">
        <v>100</v>
      </c>
    </row>
    <row r="35" spans="1:3" x14ac:dyDescent="0.2">
      <c r="A35" s="108" t="s">
        <v>18</v>
      </c>
      <c r="B35" s="109" t="s">
        <v>7</v>
      </c>
      <c r="C35" s="81">
        <v>100</v>
      </c>
    </row>
    <row r="36" spans="1:3" x14ac:dyDescent="0.2">
      <c r="A36" s="108" t="s">
        <v>76</v>
      </c>
      <c r="B36" s="109" t="s">
        <v>7</v>
      </c>
      <c r="C36" s="81">
        <v>100</v>
      </c>
    </row>
    <row r="37" spans="1:3" x14ac:dyDescent="0.2">
      <c r="A37" s="108" t="s">
        <v>23</v>
      </c>
      <c r="B37" s="109" t="s">
        <v>7</v>
      </c>
      <c r="C37" s="81">
        <v>100</v>
      </c>
    </row>
    <row r="38" spans="1:3" x14ac:dyDescent="0.2">
      <c r="A38" s="108" t="s">
        <v>75</v>
      </c>
      <c r="B38" s="109" t="s">
        <v>6</v>
      </c>
      <c r="C38" s="81">
        <v>100</v>
      </c>
    </row>
    <row r="39" spans="1:3" ht="17" thickBot="1" x14ac:dyDescent="0.25">
      <c r="A39" s="110" t="s">
        <v>94</v>
      </c>
      <c r="B39" s="111" t="s">
        <v>7</v>
      </c>
      <c r="C39" s="112">
        <v>100</v>
      </c>
    </row>
  </sheetData>
  <sortState xmlns:xlrd2="http://schemas.microsoft.com/office/spreadsheetml/2017/richdata2" ref="A3:A39">
    <sortCondition ref="A3:A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1B21C-5060-F44B-A63E-65E1B41858C3}">
  <dimension ref="A1:V40"/>
  <sheetViews>
    <sheetView workbookViewId="0">
      <selection activeCell="B24" sqref="B24"/>
    </sheetView>
  </sheetViews>
  <sheetFormatPr baseColWidth="10" defaultColWidth="10.83203125" defaultRowHeight="16" x14ac:dyDescent="0.2"/>
  <cols>
    <col min="2" max="2" width="15.1640625" customWidth="1"/>
  </cols>
  <sheetData>
    <row r="1" spans="1:22" ht="26.25" x14ac:dyDescent="0.35">
      <c r="A1" s="59" t="s">
        <v>95</v>
      </c>
      <c r="B1" s="60"/>
      <c r="C1" s="60"/>
      <c r="D1" s="60"/>
      <c r="E1" s="61"/>
      <c r="F1" s="16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5.75" x14ac:dyDescent="0.2">
      <c r="A2" s="19" t="s">
        <v>31</v>
      </c>
      <c r="B2" s="20" t="s">
        <v>32</v>
      </c>
      <c r="C2" s="20" t="s">
        <v>17</v>
      </c>
      <c r="D2" s="20" t="s">
        <v>18</v>
      </c>
      <c r="E2" s="21" t="s">
        <v>8</v>
      </c>
      <c r="F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x14ac:dyDescent="0.2">
      <c r="A3" s="30" t="s">
        <v>45</v>
      </c>
      <c r="B3" s="31">
        <v>3</v>
      </c>
      <c r="C3" s="31">
        <f>VLOOKUP("Bench Press",'Master List'!$1:$1048576,3,FALSE)</f>
        <v>100</v>
      </c>
      <c r="D3" s="31">
        <f>VLOOKUP("Squats",'Master List'!$1:$1048576,3,FALSE)</f>
        <v>100</v>
      </c>
      <c r="E3" s="32">
        <f>VLOOKUP("Deadlift",'Master List'!$1:$1048576,3,FALSE)</f>
        <v>100</v>
      </c>
      <c r="F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x14ac:dyDescent="0.2">
      <c r="A4" s="18"/>
      <c r="B4" s="15"/>
      <c r="C4" s="15"/>
      <c r="D4" s="15"/>
      <c r="E4" s="15"/>
      <c r="F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15.75" x14ac:dyDescent="0.2">
      <c r="A5" s="18"/>
      <c r="B5" s="15"/>
      <c r="C5" s="15"/>
      <c r="D5" s="15"/>
      <c r="E5" s="15"/>
      <c r="F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15.75" x14ac:dyDescent="0.2">
      <c r="A6" s="18"/>
      <c r="B6" s="15"/>
      <c r="C6" s="15"/>
      <c r="D6" s="15"/>
      <c r="E6" s="15"/>
      <c r="F6" s="1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15.75" x14ac:dyDescent="0.2">
      <c r="A7" s="18"/>
      <c r="B7" s="15"/>
      <c r="C7" s="15"/>
      <c r="D7" s="15"/>
      <c r="E7" s="15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5.75" x14ac:dyDescent="0.2">
      <c r="A8" s="18"/>
      <c r="B8" s="15"/>
      <c r="C8" s="15"/>
      <c r="D8" s="15"/>
      <c r="E8" s="15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5.75" x14ac:dyDescent="0.2">
      <c r="A9" s="18"/>
      <c r="B9" s="15"/>
      <c r="C9" s="15"/>
      <c r="D9" s="15"/>
      <c r="E9" s="15"/>
      <c r="F9" s="14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5.75" x14ac:dyDescent="0.2">
      <c r="A10" s="1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5.75" x14ac:dyDescent="0.2">
      <c r="A11" s="1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5.75" x14ac:dyDescent="0.2">
      <c r="A12" s="18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5.75" x14ac:dyDescent="0.2">
      <c r="A13" s="1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5.75" x14ac:dyDescent="0.2">
      <c r="A14" s="18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5.75" x14ac:dyDescent="0.2">
      <c r="A15" s="18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5.75" x14ac:dyDescent="0.2">
      <c r="A16" s="18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5.75" x14ac:dyDescent="0.2">
      <c r="A17" s="18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5.75" x14ac:dyDescent="0.2">
      <c r="A18" s="18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5.75" x14ac:dyDescent="0.2">
      <c r="A19" s="18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15.75" x14ac:dyDescent="0.2">
      <c r="A20" s="18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15.75" x14ac:dyDescent="0.2">
      <c r="A21" s="18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15.75" x14ac:dyDescent="0.2">
      <c r="A22" s="18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15.75" x14ac:dyDescent="0.2">
      <c r="A23" s="18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15.75" x14ac:dyDescent="0.2">
      <c r="A24" s="18"/>
      <c r="B24" s="15"/>
      <c r="C24" s="15"/>
      <c r="D24" s="15"/>
      <c r="E24" s="15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ht="15.75" x14ac:dyDescent="0.2">
      <c r="A25" s="18"/>
      <c r="B25" s="15"/>
      <c r="C25" s="15"/>
      <c r="D25" s="15"/>
      <c r="E25" s="15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ht="15.75" x14ac:dyDescent="0.2">
      <c r="A26" s="18"/>
      <c r="B26" s="15"/>
      <c r="C26" s="15"/>
      <c r="D26" s="15"/>
      <c r="E26" s="15"/>
    </row>
    <row r="27" spans="1:22" ht="15.75" x14ac:dyDescent="0.2">
      <c r="A27" s="18"/>
      <c r="B27" s="15"/>
      <c r="C27" s="15"/>
      <c r="D27" s="15"/>
      <c r="E27" s="15"/>
    </row>
    <row r="28" spans="1:22" ht="15.75" x14ac:dyDescent="0.2">
      <c r="A28" s="18"/>
      <c r="B28" s="15"/>
      <c r="C28" s="15"/>
      <c r="D28" s="15"/>
      <c r="E28" s="15"/>
    </row>
    <row r="29" spans="1:22" ht="15.75" x14ac:dyDescent="0.2">
      <c r="A29" s="18"/>
      <c r="B29" s="15"/>
      <c r="C29" s="15"/>
      <c r="D29" s="15"/>
      <c r="E29" s="15"/>
    </row>
    <row r="30" spans="1:22" ht="15.75" x14ac:dyDescent="0.2">
      <c r="A30" s="18"/>
      <c r="B30" s="15"/>
      <c r="C30" s="15"/>
      <c r="D30" s="15"/>
      <c r="E30" s="15"/>
    </row>
    <row r="31" spans="1:22" ht="15.75" x14ac:dyDescent="0.2">
      <c r="A31" s="18"/>
      <c r="B31" s="15"/>
      <c r="C31" s="15"/>
      <c r="D31" s="15"/>
      <c r="E31" s="15"/>
    </row>
    <row r="32" spans="1:22" ht="15.75" x14ac:dyDescent="0.2">
      <c r="A32" s="18"/>
      <c r="B32" s="15"/>
      <c r="C32" s="15"/>
      <c r="D32" s="15"/>
      <c r="E32" s="15"/>
    </row>
    <row r="33" spans="1:5" ht="15.75" x14ac:dyDescent="0.2">
      <c r="A33" s="18"/>
      <c r="B33" s="15"/>
      <c r="C33" s="15"/>
      <c r="D33" s="15"/>
      <c r="E33" s="15"/>
    </row>
    <row r="34" spans="1:5" ht="15.75" x14ac:dyDescent="0.2">
      <c r="A34" s="18"/>
      <c r="B34" s="15"/>
      <c r="C34" s="15"/>
      <c r="D34" s="15"/>
      <c r="E34" s="15"/>
    </row>
    <row r="35" spans="1:5" ht="15.75" x14ac:dyDescent="0.2">
      <c r="A35" s="18"/>
      <c r="B35" s="15"/>
      <c r="C35" s="15"/>
      <c r="D35" s="15"/>
      <c r="E35" s="15"/>
    </row>
    <row r="36" spans="1:5" ht="15.75" x14ac:dyDescent="0.2">
      <c r="A36" s="18"/>
      <c r="B36" s="15"/>
      <c r="C36" s="15"/>
      <c r="D36" s="15"/>
      <c r="E36" s="15"/>
    </row>
    <row r="37" spans="1:5" ht="15.75" x14ac:dyDescent="0.2">
      <c r="A37" s="18"/>
      <c r="B37" s="15"/>
      <c r="C37" s="15"/>
      <c r="D37" s="15"/>
      <c r="E37" s="15"/>
    </row>
    <row r="38" spans="1:5" ht="15.75" x14ac:dyDescent="0.2">
      <c r="A38" s="18"/>
      <c r="B38" s="15"/>
      <c r="C38" s="15"/>
      <c r="D38" s="15"/>
      <c r="E38" s="15"/>
    </row>
    <row r="39" spans="1:5" ht="15.75" x14ac:dyDescent="0.2">
      <c r="A39" s="18"/>
      <c r="B39" s="15"/>
      <c r="C39" s="15"/>
      <c r="D39" s="15"/>
      <c r="E39" s="15"/>
    </row>
    <row r="40" spans="1:5" ht="15" x14ac:dyDescent="0.2">
      <c r="A40" s="22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1691-58AE-234A-B30D-5557FF41E555}">
  <dimension ref="A1:F29"/>
  <sheetViews>
    <sheetView workbookViewId="0">
      <selection activeCell="G41" sqref="G41"/>
    </sheetView>
  </sheetViews>
  <sheetFormatPr baseColWidth="10" defaultRowHeight="16" x14ac:dyDescent="0.2"/>
  <cols>
    <col min="1" max="1" width="19.1640625" style="14" customWidth="1"/>
    <col min="2" max="2" width="10.83203125" style="14" customWidth="1"/>
    <col min="3" max="16384" width="10.83203125" style="14"/>
  </cols>
  <sheetData>
    <row r="1" spans="1:5" ht="16" customHeight="1" x14ac:dyDescent="0.2">
      <c r="A1" s="115" t="s">
        <v>91</v>
      </c>
      <c r="B1" s="116"/>
      <c r="C1" s="116"/>
      <c r="D1" s="116"/>
      <c r="E1" s="117"/>
    </row>
    <row r="2" spans="1:5" ht="16" customHeight="1" x14ac:dyDescent="0.2">
      <c r="A2" s="118"/>
      <c r="B2" s="113"/>
      <c r="C2" s="113"/>
      <c r="D2" s="113"/>
      <c r="E2" s="119"/>
    </row>
    <row r="3" spans="1:5" ht="16" customHeight="1" x14ac:dyDescent="0.2">
      <c r="A3" s="118"/>
      <c r="B3" s="113"/>
      <c r="C3" s="113"/>
      <c r="D3" s="113"/>
      <c r="E3" s="119"/>
    </row>
    <row r="4" spans="1:5" ht="16" customHeight="1" x14ac:dyDescent="0.2">
      <c r="A4" s="118"/>
      <c r="B4" s="113"/>
      <c r="C4" s="113"/>
      <c r="D4" s="113"/>
      <c r="E4" s="119"/>
    </row>
    <row r="5" spans="1:5" ht="30" customHeight="1" x14ac:dyDescent="0.2">
      <c r="A5" s="120" t="s">
        <v>93</v>
      </c>
      <c r="B5" s="114" t="s">
        <v>79</v>
      </c>
      <c r="C5" s="114" t="s">
        <v>80</v>
      </c>
      <c r="D5" s="114" t="s">
        <v>81</v>
      </c>
      <c r="E5" s="121" t="s">
        <v>82</v>
      </c>
    </row>
    <row r="6" spans="1:5" ht="21" x14ac:dyDescent="0.2">
      <c r="A6" s="122">
        <v>1</v>
      </c>
      <c r="B6" s="123"/>
      <c r="C6" s="123"/>
      <c r="D6" s="123"/>
      <c r="E6" s="124"/>
    </row>
    <row r="7" spans="1:5" ht="21" x14ac:dyDescent="0.2">
      <c r="A7" s="122">
        <v>2</v>
      </c>
      <c r="B7" s="123"/>
      <c r="C7" s="123"/>
      <c r="D7" s="123"/>
      <c r="E7" s="124"/>
    </row>
    <row r="8" spans="1:5" ht="21" x14ac:dyDescent="0.2">
      <c r="A8" s="122">
        <v>3</v>
      </c>
      <c r="B8" s="123"/>
      <c r="C8" s="123"/>
      <c r="D8" s="123"/>
      <c r="E8" s="124"/>
    </row>
    <row r="9" spans="1:5" ht="21" x14ac:dyDescent="0.2">
      <c r="A9" s="122">
        <v>4</v>
      </c>
      <c r="B9" s="123"/>
      <c r="C9" s="123"/>
      <c r="D9" s="123"/>
      <c r="E9" s="124"/>
    </row>
    <row r="10" spans="1:5" ht="21" x14ac:dyDescent="0.2">
      <c r="A10" s="122">
        <v>5</v>
      </c>
      <c r="B10" s="123"/>
      <c r="C10" s="123"/>
      <c r="D10" s="123"/>
      <c r="E10" s="124"/>
    </row>
    <row r="11" spans="1:5" ht="21" x14ac:dyDescent="0.2">
      <c r="A11" s="122">
        <v>6</v>
      </c>
      <c r="B11" s="123"/>
      <c r="C11" s="123"/>
      <c r="D11" s="123"/>
      <c r="E11" s="124"/>
    </row>
    <row r="12" spans="1:5" ht="21" x14ac:dyDescent="0.2">
      <c r="A12" s="122">
        <v>7</v>
      </c>
      <c r="B12" s="123"/>
      <c r="C12" s="123"/>
      <c r="D12" s="123"/>
      <c r="E12" s="124"/>
    </row>
    <row r="13" spans="1:5" ht="21" x14ac:dyDescent="0.2">
      <c r="A13" s="122">
        <v>8</v>
      </c>
      <c r="B13" s="123"/>
      <c r="C13" s="123"/>
      <c r="D13" s="123"/>
      <c r="E13" s="124"/>
    </row>
    <row r="14" spans="1:5" ht="21" x14ac:dyDescent="0.2">
      <c r="A14" s="122">
        <v>9</v>
      </c>
      <c r="B14" s="123"/>
      <c r="C14" s="123"/>
      <c r="D14" s="123"/>
      <c r="E14" s="124"/>
    </row>
    <row r="15" spans="1:5" ht="21" x14ac:dyDescent="0.2">
      <c r="A15" s="122">
        <v>10</v>
      </c>
      <c r="B15" s="123"/>
      <c r="C15" s="123"/>
      <c r="D15" s="123"/>
      <c r="E15" s="124"/>
    </row>
    <row r="16" spans="1:5" ht="22" thickBot="1" x14ac:dyDescent="0.25">
      <c r="A16" s="125" t="s">
        <v>92</v>
      </c>
      <c r="B16" s="126">
        <f>3050-SUM(B6:B15)</f>
        <v>3050</v>
      </c>
      <c r="C16" s="126">
        <f>175-SUM(C6:C15)</f>
        <v>175</v>
      </c>
      <c r="D16" s="126">
        <f>290-SUM(D6:D15)</f>
        <v>290</v>
      </c>
      <c r="E16" s="127">
        <f>105-SUM(E6:E15)</f>
        <v>105</v>
      </c>
    </row>
    <row r="17" spans="1:6" ht="17" thickBot="1" x14ac:dyDescent="0.25">
      <c r="A17" s="65"/>
      <c r="B17" s="65"/>
      <c r="C17" s="65"/>
      <c r="D17" s="65"/>
      <c r="E17" s="65"/>
      <c r="F17" s="107"/>
    </row>
    <row r="18" spans="1:6" x14ac:dyDescent="0.2">
      <c r="A18" s="115" t="s">
        <v>89</v>
      </c>
      <c r="B18" s="116"/>
      <c r="C18" s="116"/>
      <c r="D18" s="116"/>
      <c r="E18" s="117"/>
    </row>
    <row r="19" spans="1:6" x14ac:dyDescent="0.2">
      <c r="A19" s="118"/>
      <c r="B19" s="113"/>
      <c r="C19" s="113"/>
      <c r="D19" s="113"/>
      <c r="E19" s="119"/>
    </row>
    <row r="20" spans="1:6" x14ac:dyDescent="0.2">
      <c r="A20" s="118"/>
      <c r="B20" s="113"/>
      <c r="C20" s="113"/>
      <c r="D20" s="113"/>
      <c r="E20" s="119"/>
    </row>
    <row r="21" spans="1:6" x14ac:dyDescent="0.2">
      <c r="A21" s="118"/>
      <c r="B21" s="113"/>
      <c r="C21" s="113"/>
      <c r="D21" s="113"/>
      <c r="E21" s="119"/>
    </row>
    <row r="22" spans="1:6" ht="30" customHeight="1" x14ac:dyDescent="0.2">
      <c r="A22" s="120" t="s">
        <v>93</v>
      </c>
      <c r="B22" s="114" t="s">
        <v>79</v>
      </c>
      <c r="C22" s="114" t="s">
        <v>80</v>
      </c>
      <c r="D22" s="114" t="s">
        <v>81</v>
      </c>
      <c r="E22" s="121" t="s">
        <v>82</v>
      </c>
    </row>
    <row r="23" spans="1:6" ht="21" customHeight="1" x14ac:dyDescent="0.2">
      <c r="A23" s="122" t="s">
        <v>83</v>
      </c>
      <c r="B23" s="123">
        <v>800</v>
      </c>
      <c r="C23" s="123">
        <v>30</v>
      </c>
      <c r="D23" s="123">
        <v>75</v>
      </c>
      <c r="E23" s="124">
        <v>25</v>
      </c>
    </row>
    <row r="24" spans="1:6" ht="21" x14ac:dyDescent="0.2">
      <c r="A24" s="122" t="s">
        <v>84</v>
      </c>
      <c r="B24" s="123">
        <v>200</v>
      </c>
      <c r="C24" s="123">
        <v>25</v>
      </c>
      <c r="D24" s="123">
        <v>20</v>
      </c>
      <c r="E24" s="124">
        <v>10</v>
      </c>
    </row>
    <row r="25" spans="1:6" ht="21" x14ac:dyDescent="0.2">
      <c r="A25" s="122" t="s">
        <v>85</v>
      </c>
      <c r="B25" s="123">
        <v>800</v>
      </c>
      <c r="C25" s="123">
        <v>30</v>
      </c>
      <c r="D25" s="123">
        <v>75</v>
      </c>
      <c r="E25" s="124">
        <v>20</v>
      </c>
    </row>
    <row r="26" spans="1:6" ht="21" x14ac:dyDescent="0.2">
      <c r="A26" s="122" t="s">
        <v>86</v>
      </c>
      <c r="B26" s="123">
        <v>200</v>
      </c>
      <c r="C26" s="123">
        <v>25</v>
      </c>
      <c r="D26" s="123">
        <v>25</v>
      </c>
      <c r="E26" s="124">
        <v>10</v>
      </c>
    </row>
    <row r="27" spans="1:6" ht="21" x14ac:dyDescent="0.2">
      <c r="A27" s="122" t="s">
        <v>87</v>
      </c>
      <c r="B27" s="123">
        <v>850</v>
      </c>
      <c r="C27" s="123">
        <v>40</v>
      </c>
      <c r="D27" s="123">
        <v>75</v>
      </c>
      <c r="E27" s="124">
        <v>30</v>
      </c>
    </row>
    <row r="28" spans="1:6" ht="21" x14ac:dyDescent="0.2">
      <c r="A28" s="122" t="s">
        <v>88</v>
      </c>
      <c r="B28" s="123">
        <v>200</v>
      </c>
      <c r="C28" s="123">
        <v>25</v>
      </c>
      <c r="D28" s="123">
        <v>20</v>
      </c>
      <c r="E28" s="124">
        <v>10</v>
      </c>
    </row>
    <row r="29" spans="1:6" ht="22" thickBot="1" x14ac:dyDescent="0.25">
      <c r="A29" s="125" t="s">
        <v>90</v>
      </c>
      <c r="B29" s="126">
        <f>SUM(B23:B28)</f>
        <v>3050</v>
      </c>
      <c r="C29" s="126">
        <f>SUM(C23:C28)</f>
        <v>175</v>
      </c>
      <c r="D29" s="126">
        <f>SUM(D23:D28)</f>
        <v>290</v>
      </c>
      <c r="E29" s="127">
        <f>SUM(E23:E28)</f>
        <v>105</v>
      </c>
    </row>
  </sheetData>
  <mergeCells count="2">
    <mergeCell ref="A18:E21"/>
    <mergeCell ref="A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Workouts</vt:lpstr>
      <vt:lpstr>Master List</vt:lpstr>
      <vt:lpstr>Big 3</vt:lpstr>
      <vt:lpstr>Nutrition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Tim Hickey</cp:lastModifiedBy>
  <dcterms:created xsi:type="dcterms:W3CDTF">2021-10-31T02:31:27Z</dcterms:created>
  <dcterms:modified xsi:type="dcterms:W3CDTF">2022-08-22T21:07:38Z</dcterms:modified>
</cp:coreProperties>
</file>